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j\rrhh\Practiques RRHH\PROCESSOS SELECTIUS\0000. Exemples Mèrits\"/>
    </mc:Choice>
  </mc:AlternateContent>
  <bookViews>
    <workbookView xWindow="-105" yWindow="-105" windowWidth="23250" windowHeight="12570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7" i="1" l="1"/>
  <c r="N298" i="1"/>
  <c r="N296" i="1"/>
  <c r="N301" i="1" l="1"/>
  <c r="E248" i="1"/>
  <c r="E249" i="1"/>
  <c r="E251" i="1"/>
  <c r="E252" i="1"/>
  <c r="E250" i="1"/>
  <c r="N249" i="1" l="1"/>
  <c r="N251" i="1"/>
  <c r="N252" i="1"/>
  <c r="N250" i="1"/>
  <c r="N248" i="1"/>
  <c r="N136" i="1"/>
  <c r="N137" i="1"/>
  <c r="N138" i="1"/>
  <c r="N139" i="1"/>
  <c r="N140" i="1"/>
  <c r="N141" i="1"/>
  <c r="N142" i="1"/>
  <c r="N143" i="1"/>
  <c r="N144" i="1"/>
  <c r="N145" i="1"/>
  <c r="N146" i="1"/>
  <c r="M136" i="1"/>
  <c r="M137" i="1"/>
  <c r="M138" i="1"/>
  <c r="M139" i="1"/>
  <c r="M140" i="1"/>
  <c r="M141" i="1"/>
  <c r="M142" i="1"/>
  <c r="M143" i="1"/>
  <c r="M144" i="1"/>
  <c r="M145" i="1"/>
  <c r="M14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06" i="1"/>
  <c r="N164" i="1"/>
  <c r="N165" i="1"/>
  <c r="N166" i="1"/>
  <c r="N167" i="1"/>
  <c r="N168" i="1"/>
  <c r="N169" i="1"/>
  <c r="N170" i="1"/>
  <c r="N171" i="1"/>
  <c r="N172" i="1"/>
  <c r="N173" i="1"/>
  <c r="N174" i="1"/>
  <c r="M164" i="1"/>
  <c r="M165" i="1"/>
  <c r="M166" i="1"/>
  <c r="M167" i="1"/>
  <c r="M168" i="1"/>
  <c r="M169" i="1"/>
  <c r="M170" i="1"/>
  <c r="M171" i="1"/>
  <c r="M172" i="1"/>
  <c r="M173" i="1"/>
  <c r="M174" i="1"/>
  <c r="N190" i="1"/>
  <c r="N191" i="1"/>
  <c r="N192" i="1"/>
  <c r="N193" i="1"/>
  <c r="N194" i="1"/>
  <c r="N195" i="1"/>
  <c r="N196" i="1"/>
  <c r="N197" i="1"/>
  <c r="N198" i="1"/>
  <c r="N199" i="1"/>
  <c r="N200" i="1"/>
  <c r="M190" i="1"/>
  <c r="M191" i="1"/>
  <c r="M192" i="1"/>
  <c r="M193" i="1"/>
  <c r="M194" i="1"/>
  <c r="M195" i="1"/>
  <c r="M196" i="1"/>
  <c r="M197" i="1"/>
  <c r="M198" i="1"/>
  <c r="M199" i="1"/>
  <c r="M200" i="1"/>
  <c r="N218" i="1"/>
  <c r="N219" i="1"/>
  <c r="N220" i="1"/>
  <c r="N221" i="1"/>
  <c r="N222" i="1"/>
  <c r="N223" i="1"/>
  <c r="N224" i="1"/>
  <c r="N225" i="1"/>
  <c r="N226" i="1"/>
  <c r="N227" i="1"/>
  <c r="N228" i="1"/>
  <c r="M218" i="1"/>
  <c r="M219" i="1"/>
  <c r="M220" i="1"/>
  <c r="M221" i="1"/>
  <c r="M222" i="1"/>
  <c r="M223" i="1"/>
  <c r="M224" i="1"/>
  <c r="M225" i="1"/>
  <c r="M226" i="1"/>
  <c r="M227" i="1"/>
  <c r="M228" i="1"/>
  <c r="N31" i="1" l="1"/>
  <c r="N32" i="1"/>
  <c r="N33" i="1"/>
  <c r="N34" i="1"/>
  <c r="N35" i="1"/>
  <c r="N36" i="1"/>
  <c r="N37" i="1"/>
  <c r="N38" i="1"/>
  <c r="N39" i="1"/>
  <c r="N40" i="1"/>
  <c r="N41" i="1"/>
  <c r="N30" i="1"/>
  <c r="M230" i="1" l="1"/>
  <c r="M213" i="1"/>
  <c r="M214" i="1"/>
  <c r="M215" i="1"/>
  <c r="M216" i="1"/>
  <c r="M217" i="1"/>
  <c r="M229" i="1"/>
  <c r="M212" i="1"/>
  <c r="M211" i="1"/>
  <c r="N230" i="1"/>
  <c r="N229" i="1"/>
  <c r="N217" i="1"/>
  <c r="N216" i="1"/>
  <c r="N215" i="1"/>
  <c r="N214" i="1"/>
  <c r="N213" i="1"/>
  <c r="N212" i="1"/>
  <c r="N211" i="1"/>
  <c r="M178" i="1"/>
  <c r="M204" i="1"/>
  <c r="M187" i="1"/>
  <c r="M188" i="1"/>
  <c r="M189" i="1"/>
  <c r="M201" i="1"/>
  <c r="M202" i="1"/>
  <c r="M203" i="1"/>
  <c r="M186" i="1"/>
  <c r="M185" i="1"/>
  <c r="N204" i="1"/>
  <c r="N203" i="1"/>
  <c r="N202" i="1"/>
  <c r="N201" i="1"/>
  <c r="N189" i="1"/>
  <c r="N188" i="1"/>
  <c r="N187" i="1"/>
  <c r="N186" i="1"/>
  <c r="N185" i="1"/>
  <c r="M161" i="1"/>
  <c r="M162" i="1"/>
  <c r="M163" i="1"/>
  <c r="M175" i="1"/>
  <c r="M176" i="1"/>
  <c r="M177" i="1"/>
  <c r="M160" i="1"/>
  <c r="M159" i="1"/>
  <c r="N178" i="1"/>
  <c r="N177" i="1"/>
  <c r="N176" i="1"/>
  <c r="N175" i="1"/>
  <c r="N163" i="1"/>
  <c r="N162" i="1"/>
  <c r="N161" i="1"/>
  <c r="N160" i="1"/>
  <c r="N159" i="1"/>
  <c r="N135" i="1"/>
  <c r="N147" i="1"/>
  <c r="N148" i="1"/>
  <c r="N149" i="1"/>
  <c r="N150" i="1"/>
  <c r="N151" i="1"/>
  <c r="N152" i="1"/>
  <c r="M135" i="1"/>
  <c r="M147" i="1"/>
  <c r="M148" i="1"/>
  <c r="M149" i="1"/>
  <c r="M150" i="1"/>
  <c r="M151" i="1"/>
  <c r="M152" i="1"/>
  <c r="N134" i="1"/>
  <c r="M134" i="1"/>
  <c r="N133" i="1"/>
  <c r="M133" i="1"/>
  <c r="M231" i="1" l="1"/>
  <c r="M205" i="1"/>
  <c r="M179" i="1"/>
  <c r="N281" i="1"/>
  <c r="N280" i="1"/>
  <c r="N285" i="1" l="1"/>
  <c r="N287" i="1"/>
  <c r="N266" i="1"/>
  <c r="N265" i="1"/>
  <c r="N264" i="1"/>
  <c r="N254" i="1" l="1"/>
  <c r="N256" i="1" s="1"/>
  <c r="N269" i="1"/>
  <c r="N271" i="1" s="1"/>
  <c r="M127" i="1"/>
  <c r="M153" i="1"/>
  <c r="N51" i="1"/>
  <c r="N52" i="1"/>
  <c r="N53" i="1"/>
  <c r="N54" i="1"/>
  <c r="N55" i="1"/>
  <c r="N56" i="1"/>
  <c r="N57" i="1"/>
  <c r="N58" i="1"/>
  <c r="N59" i="1"/>
  <c r="N60" i="1"/>
  <c r="N70" i="1"/>
  <c r="N71" i="1"/>
  <c r="N72" i="1"/>
  <c r="N73" i="1"/>
  <c r="N74" i="1"/>
  <c r="N75" i="1"/>
  <c r="N76" i="1"/>
  <c r="N77" i="1"/>
  <c r="N78" i="1"/>
  <c r="N79" i="1"/>
  <c r="N69" i="1"/>
  <c r="N68" i="1"/>
  <c r="N50" i="1"/>
  <c r="N49" i="1"/>
  <c r="N235" i="1" l="1"/>
  <c r="N237" i="1" s="1"/>
  <c r="N80" i="1"/>
  <c r="N81" i="1" s="1"/>
  <c r="N61" i="1"/>
  <c r="N62" i="1" s="1"/>
  <c r="N42" i="1" l="1"/>
  <c r="N43" i="1" l="1"/>
  <c r="N85" i="1" l="1"/>
  <c r="N87" i="1" s="1"/>
  <c r="N305" i="1" s="1"/>
</calcChain>
</file>

<file path=xl/sharedStrings.xml><?xml version="1.0" encoding="utf-8"?>
<sst xmlns="http://schemas.openxmlformats.org/spreadsheetml/2006/main" count="159" uniqueCount="86">
  <si>
    <t>ANNEX DE LA RELACIÓ DE MÈRITS</t>
  </si>
  <si>
    <t>COGNOMS I NOM</t>
  </si>
  <si>
    <t>DADES PERSONALS</t>
  </si>
  <si>
    <t>CONVOCATÒRIA</t>
  </si>
  <si>
    <t>1. EXPERIÈNCIA PROFESSIONAL</t>
  </si>
  <si>
    <t>Inici</t>
  </si>
  <si>
    <t>Finalització</t>
  </si>
  <si>
    <t>Núm. dies</t>
  </si>
  <si>
    <t>Tribunal</t>
  </si>
  <si>
    <t xml:space="preserve">Puntuació </t>
  </si>
  <si>
    <t>DNI/NIE</t>
  </si>
  <si>
    <t>2. FORMACIÓ</t>
  </si>
  <si>
    <t>Nom del curs</t>
  </si>
  <si>
    <t>Organisme organitzador</t>
  </si>
  <si>
    <t xml:space="preserve">Assistència </t>
  </si>
  <si>
    <t>Aprofitament</t>
  </si>
  <si>
    <t>3. ALTRES TÍTOLS ACADÈMICS</t>
  </si>
  <si>
    <t>Punts</t>
  </si>
  <si>
    <t>Màster</t>
  </si>
  <si>
    <t>Llicenciatura o grau equivalent</t>
  </si>
  <si>
    <t>Postgrau</t>
  </si>
  <si>
    <t xml:space="preserve">Nom del Títol </t>
  </si>
  <si>
    <t>Universitat</t>
  </si>
  <si>
    <t>4. CONEIXEMENTS DE LLENGUA CATALANA</t>
  </si>
  <si>
    <t xml:space="preserve">Total experiència professional </t>
  </si>
  <si>
    <t>Total valoració experiència professional (màxim 20 punts)</t>
  </si>
  <si>
    <t xml:space="preserve">Total formació </t>
  </si>
  <si>
    <t>Total valoració formació  (màxim 11 punts)</t>
  </si>
  <si>
    <t>Total altres títols acadèmics</t>
  </si>
  <si>
    <t>Total valoració altres títols acadèmics  (màxim 4 punts)</t>
  </si>
  <si>
    <r>
      <t xml:space="preserve">Es valoren els </t>
    </r>
    <r>
      <rPr>
        <b/>
        <u/>
        <sz val="11"/>
        <color theme="1"/>
        <rFont val="Calibri"/>
        <family val="2"/>
        <scheme val="minor"/>
      </rPr>
      <t>coneixements de llengua catalana</t>
    </r>
    <r>
      <rPr>
        <sz val="11"/>
        <color theme="1"/>
        <rFont val="Calibri"/>
        <family val="2"/>
        <scheme val="minor"/>
      </rPr>
      <t xml:space="preserve">, fins a un </t>
    </r>
    <r>
      <rPr>
        <b/>
        <u/>
        <sz val="11"/>
        <color theme="1"/>
        <rFont val="Calibri"/>
        <family val="2"/>
        <scheme val="minor"/>
      </rPr>
      <t>màxim de 3 punts</t>
    </r>
    <r>
      <rPr>
        <sz val="11"/>
        <color theme="1"/>
        <rFont val="Calibri"/>
        <family val="2"/>
        <scheme val="minor"/>
      </rPr>
      <t>, d'acord amb la distribució següent:</t>
    </r>
  </si>
  <si>
    <t>Certificat de coneixements de llenguatge administratiu</t>
  </si>
  <si>
    <t>Certificat de coneixements de llenguatge jurídic</t>
  </si>
  <si>
    <t>Nivell superior (C2) o equivalent</t>
  </si>
  <si>
    <t>Organisme</t>
  </si>
  <si>
    <t>Total coneixements de llengua catalana</t>
  </si>
  <si>
    <t>Total valoració coneixements de llengua catalana  (màxim 3 punts)</t>
  </si>
  <si>
    <t>ACTIC  nivell mitjà</t>
  </si>
  <si>
    <t>ACTIC  nivell avançat</t>
  </si>
  <si>
    <t>Total coneixements tecnologies de la informació comunicació</t>
  </si>
  <si>
    <t>Sumatori total en mesos sencers</t>
  </si>
  <si>
    <t>Puntuació</t>
  </si>
  <si>
    <t>Certificat (Si/No)</t>
  </si>
  <si>
    <t>Si</t>
  </si>
  <si>
    <t>No</t>
  </si>
  <si>
    <t>Diplomatura o equivalent</t>
  </si>
  <si>
    <r>
      <t>Es valorarà estar en possessió del certificat d''</t>
    </r>
    <r>
      <rPr>
        <b/>
        <u/>
        <sz val="11"/>
        <color theme="1"/>
        <rFont val="Calibri"/>
        <family val="2"/>
        <scheme val="minor"/>
      </rPr>
      <t xml:space="preserve">acreditació de competències en tecnologies de la informació i la comunicació </t>
    </r>
    <r>
      <rPr>
        <sz val="11"/>
        <color theme="1"/>
        <rFont val="Calibri"/>
        <family val="2"/>
        <scheme val="minor"/>
      </rPr>
      <t xml:space="preserve">(ACTIC) o certificats equivalents a aquests nivells, fins a un </t>
    </r>
    <r>
      <rPr>
        <b/>
        <u/>
        <sz val="11"/>
        <color theme="1"/>
        <rFont val="Calibri"/>
        <family val="2"/>
        <scheme val="minor"/>
      </rPr>
      <t>màxim de 2 punts</t>
    </r>
    <r>
      <rPr>
        <sz val="11"/>
        <color theme="1"/>
        <rFont val="Calibri"/>
        <family val="2"/>
        <scheme val="minor"/>
      </rPr>
      <t xml:space="preserve"> segons el següent barem:</t>
    </r>
  </si>
  <si>
    <r>
      <t xml:space="preserve">Per assistència a </t>
    </r>
    <r>
      <rPr>
        <b/>
        <u/>
        <sz val="11"/>
        <color theme="1"/>
        <rFont val="Calibri"/>
        <family val="2"/>
        <scheme val="minor"/>
      </rPr>
      <t>cursos de formació i perfeccionament directament relacionats</t>
    </r>
    <r>
      <rPr>
        <sz val="11"/>
        <color theme="1"/>
        <rFont val="Calibri"/>
        <family val="2"/>
        <scheme val="minor"/>
      </rPr>
      <t xml:space="preserve"> amb la matèria objecte de la plaça que es convoca, </t>
    </r>
    <r>
      <rPr>
        <b/>
        <u/>
        <sz val="11"/>
        <color theme="1"/>
        <rFont val="Calibri"/>
        <family val="2"/>
        <scheme val="minor"/>
      </rPr>
      <t>cursats des de l'any 2018</t>
    </r>
    <r>
      <rPr>
        <sz val="11"/>
        <color theme="1"/>
        <rFont val="Calibri"/>
        <family val="2"/>
        <scheme val="minor"/>
      </rPr>
      <t xml:space="preserve">, fins a un </t>
    </r>
    <r>
      <rPr>
        <b/>
        <u/>
        <sz val="11"/>
        <color theme="1"/>
        <rFont val="Calibri"/>
        <family val="2"/>
        <scheme val="minor"/>
      </rPr>
      <t>màxim d'11 punts</t>
    </r>
    <r>
      <rPr>
        <sz val="11"/>
        <color theme="1"/>
        <rFont val="Calibri"/>
        <family val="2"/>
        <scheme val="minor"/>
      </rPr>
      <t>, segons l'escala següent:</t>
    </r>
  </si>
  <si>
    <t>Any formació</t>
  </si>
  <si>
    <t>Nom de l'ens local</t>
  </si>
  <si>
    <t>Nom de l'Administració pública</t>
  </si>
  <si>
    <t>% Jornada*</t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</si>
  <si>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Per al cas de jornades a temps parcials, la valoració es reduirà de forma directamente proporcional, llevat dels casos de </t>
    </r>
    <r>
      <rPr>
        <b/>
        <u/>
        <sz val="10"/>
        <color theme="1"/>
        <rFont val="Calibri"/>
        <family val="2"/>
        <scheme val="minor"/>
      </rPr>
      <t>reducció de jornada per conciliació de la vida familiar i personal</t>
    </r>
    <r>
      <rPr>
        <sz val="10"/>
        <color theme="1"/>
        <rFont val="Calibri"/>
        <family val="2"/>
        <scheme val="minor"/>
      </rPr>
      <t xml:space="preserve"> (en aquests casos, caldrà aportar certificat i justificant expressa respecte aquests assumptes)</t>
    </r>
  </si>
  <si>
    <t xml:space="preserve">En relació amb l'acreditació dels mèrits al·legats heu de tenir en compte el que estableix la base 9.B "Barem de mèrits". </t>
  </si>
  <si>
    <t>Puntuació total</t>
  </si>
  <si>
    <t>Per cursos amb una durada igual o inferior a 10 hores i superior a 5 hores, per cadascun: 0,10 punts</t>
  </si>
  <si>
    <t>Per cursos amb una durada igual o inferior a 20 hores i superior a 10 hores, per cadascun: 0,20 punts</t>
  </si>
  <si>
    <t>Per cursos amb una durada igual o inferior a 40 hores i superior a 20 hores, per cadascun: 0,40 punts</t>
  </si>
  <si>
    <t>Per cursos amb una durada igual o inferior a 75 hores i superior a 40 hores, per cadascun: 0,60 punts</t>
  </si>
  <si>
    <t>Per cursos amb una durada superior a 75 hores, per cadascun: 0,80 punts</t>
  </si>
  <si>
    <t>Resultat total fase de concurs (màxim 40 punts)</t>
  </si>
  <si>
    <t>Aprofitament*</t>
  </si>
  <si>
    <t xml:space="preserve">*Quan els certificats d'assistència acreditin alhora l'aprofitament en el curs realitzat (sempre i quan el curs tingui una durada superior a 10 hores), s'incrementarà 0,20 punts la puntuació obtinguda per cada curs. </t>
  </si>
  <si>
    <r>
      <t xml:space="preserve">Per </t>
    </r>
    <r>
      <rPr>
        <b/>
        <u/>
        <sz val="11"/>
        <color theme="1"/>
        <rFont val="Calibri"/>
        <family val="2"/>
        <scheme val="minor"/>
      </rPr>
      <t xml:space="preserve">altres títols acadèmics </t>
    </r>
    <r>
      <rPr>
        <u/>
        <sz val="11"/>
        <color theme="1"/>
        <rFont val="Calibri"/>
        <family val="2"/>
        <scheme val="minor"/>
      </rPr>
      <t>q</t>
    </r>
    <r>
      <rPr>
        <b/>
        <u/>
        <sz val="11"/>
        <color theme="1"/>
        <rFont val="Calibri"/>
        <family val="2"/>
        <scheme val="minor"/>
      </rPr>
      <t>ue no siguin els presentats per a participar a la convocatòria</t>
    </r>
    <r>
      <rPr>
        <sz val="11"/>
        <color theme="1"/>
        <rFont val="Calibri"/>
        <family val="2"/>
        <scheme val="minor"/>
      </rPr>
      <t xml:space="preserve"> i que siguin </t>
    </r>
    <r>
      <rPr>
        <b/>
        <u/>
        <sz val="11"/>
        <color theme="1"/>
        <rFont val="Calibri"/>
        <family val="2"/>
        <scheme val="minor"/>
      </rPr>
      <t>relacionats amb les funcions del lloc de treball</t>
    </r>
    <r>
      <rPr>
        <sz val="11"/>
        <color theme="1"/>
        <rFont val="Calibri"/>
        <family val="2"/>
        <scheme val="minor"/>
      </rPr>
      <t xml:space="preserve"> fins a un </t>
    </r>
    <r>
      <rPr>
        <b/>
        <u/>
        <sz val="11"/>
        <color theme="1"/>
        <rFont val="Calibri"/>
        <family val="2"/>
        <scheme val="minor"/>
      </rPr>
      <t>màxim de 4 punts</t>
    </r>
    <r>
      <rPr>
        <sz val="11"/>
        <color theme="1"/>
        <rFont val="Calibri"/>
        <family val="2"/>
        <scheme val="minor"/>
      </rPr>
      <t>, segons l'escala següent:</t>
    </r>
  </si>
  <si>
    <t>5. CONEIXEMENTS EN TECNOLOGIES DE LA INFORMACIÓ I LA COMUNICACIÓ *</t>
  </si>
  <si>
    <t xml:space="preserve">* En cas que es disposi de més d'un certificat, es valorarà únicament el nivell més alt. </t>
  </si>
  <si>
    <t>Nom de l'empresa del sector privat i/o professional lliure o autònom/a</t>
  </si>
  <si>
    <t>Total valoració coneixements en tecnologies de la informació i comunicació (màxim 2 punts)</t>
  </si>
  <si>
    <r>
      <t xml:space="preserve">La puntuació màxima total d'aquest mèrit és de </t>
    </r>
    <r>
      <rPr>
        <b/>
        <sz val="11"/>
        <color theme="1"/>
        <rFont val="Calibri"/>
        <family val="2"/>
        <scheme val="minor"/>
      </rPr>
      <t>20 punts</t>
    </r>
    <r>
      <rPr>
        <sz val="11"/>
        <color theme="1"/>
        <rFont val="Calibri"/>
        <family val="2"/>
        <scheme val="minor"/>
      </rPr>
      <t xml:space="preserve">, de manera que la suma de les tres puntuacions (a, b i c) </t>
    </r>
    <r>
      <rPr>
        <b/>
        <u/>
        <sz val="11"/>
        <color theme="1"/>
        <rFont val="Calibri"/>
        <family val="2"/>
        <scheme val="minor"/>
      </rPr>
      <t>no pot superar aquests 20 punts</t>
    </r>
    <r>
      <rPr>
        <sz val="11"/>
        <color theme="1"/>
        <rFont val="Calibri"/>
        <family val="2"/>
        <scheme val="minor"/>
      </rPr>
      <t xml:space="preserve"> no computant la puntuació sobrant. </t>
    </r>
  </si>
  <si>
    <r>
      <t xml:space="preserve">De conformitat amb la base  6.4 la documentació s'aportarà </t>
    </r>
    <r>
      <rPr>
        <b/>
        <u/>
        <sz val="14"/>
        <color rgb="FFFF0000"/>
        <rFont val="Calibri"/>
        <family val="2"/>
        <scheme val="minor"/>
      </rPr>
      <t>en el mateix ordre</t>
    </r>
    <r>
      <rPr>
        <b/>
        <sz val="14"/>
        <color rgb="FFFF0000"/>
        <rFont val="Calibri"/>
        <family val="2"/>
        <scheme val="minor"/>
      </rPr>
      <t xml:space="preserve"> que es menciona a la fase de concurs,en format </t>
    </r>
    <r>
      <rPr>
        <b/>
        <u/>
        <sz val="14"/>
        <color rgb="FFFF0000"/>
        <rFont val="Calibri"/>
        <family val="2"/>
        <scheme val="minor"/>
      </rPr>
      <t>PDF</t>
    </r>
    <r>
      <rPr>
        <b/>
        <sz val="14"/>
        <color rgb="FFFF0000"/>
        <rFont val="Calibri"/>
        <family val="2"/>
        <scheme val="minor"/>
      </rPr>
      <t xml:space="preserve">, i en </t>
    </r>
    <r>
      <rPr>
        <b/>
        <u/>
        <sz val="14"/>
        <color rgb="FFFF0000"/>
        <rFont val="Calibri"/>
        <family val="2"/>
        <scheme val="minor"/>
      </rPr>
      <t>un únic arxiu</t>
    </r>
    <r>
      <rPr>
        <b/>
        <sz val="14"/>
        <color rgb="FFFF0000"/>
        <rFont val="Calibri"/>
        <family val="2"/>
        <scheme val="minor"/>
      </rPr>
      <t>.</t>
    </r>
  </si>
  <si>
    <t xml:space="preserve">9.B. FASE DE CONCURS (40 punts) </t>
  </si>
  <si>
    <t>Títol Acadèmic</t>
  </si>
  <si>
    <t>Per acreditar l'experiència professional heu de tenir en compte el que estableix la base 9.B "Consideracions respecte a l'experiència professional".</t>
  </si>
  <si>
    <t>PLAÇA TÈCNIC/A DE GESTIÓ D'ADMINISTRACIÓ GENERAL</t>
  </si>
  <si>
    <t xml:space="preserve">a) Per  serveis prestats a l'administració local exergint funcions similars o anàlogues a les previstes a la base 1.4. a raó de 0,42 punts per cada mes d'experiència. Les fraccions residuals inferiors a un més (equivalència a 30 dies) no es computaran. </t>
  </si>
  <si>
    <t xml:space="preserve">b) Per  serveis prestats a altres administracions públiques exergint funcions similars o anàlogues a les previstes a la base 1.4. a raó de 0,33 punts per cada mes d'experiència. Les fraccions residuals inferiors a un més (equivalència a 30 dies) no es computaran. </t>
  </si>
  <si>
    <t xml:space="preserve">c)  Per serveis prestats en el sector privat i/o com a professional lliure o autònom/a, en el desenvolupament de funcions equiparables a les del lloc de treball a cobrir, a raó de 0,17 punts per cada mes d'experiència. Les fraccions residuals inferiors a un més (equivalència a 30 dies) no es computaran. </t>
  </si>
  <si>
    <t>6. SUPERACIÓ D'UN PROCÉS SELECTIU</t>
  </si>
  <si>
    <r>
      <t xml:space="preserve">Per a la cobertura en </t>
    </r>
    <r>
      <rPr>
        <b/>
        <u/>
        <sz val="11"/>
        <color theme="1"/>
        <rFont val="Calibri"/>
        <family val="2"/>
        <scheme val="minor"/>
      </rPr>
      <t xml:space="preserve">règim temporal o interí </t>
    </r>
    <r>
      <rPr>
        <sz val="11"/>
        <color theme="1"/>
        <rFont val="Calibri"/>
        <family val="2"/>
        <scheme val="minor"/>
      </rPr>
      <t xml:space="preserve">d'un lloc de treball de naturalesa funcionaral o laboral de la mateixa categoria de la plaça convocada o equivalente, exercint funcions similars o anàlogues a les previstes a la base primera (escala, subescala i classe per a personal funcionari i grup professional per a personal laboral) o d'un lloc de treball reservat a personal funcionari d'administració local amb habilitació de caràcter nacional, subescala de secretaria-intervenció o intervenció-tresoreria, mitjançant sistema d'oposició o concurs-oposició amb subjecció als principis de publicitat, mèrit i capacitat, la convocatòria i les bases del qual s'hagin publicat en el diari oficial corresponent: 0,50 punts per convocatòria. </t>
    </r>
  </si>
  <si>
    <t>Administració pública convocant</t>
  </si>
  <si>
    <t>Any convocatòria</t>
  </si>
  <si>
    <t>Núm. Expedient</t>
  </si>
  <si>
    <t>Diari Oficial</t>
  </si>
  <si>
    <t>Núm. Diari Oficial</t>
  </si>
  <si>
    <t>Total valoració superació d'un procés selectiu</t>
  </si>
  <si>
    <t xml:space="preserve">Màster = 2 punts / Llicenciatura o grau equivalent = 2 punts / Diplomatura o equivalent = 1 punt / Postgrau = 1 punt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</si>
</sst>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/>
    </xf>
    <xf numFmtId="0" fontId="0" fillId="0" borderId="1" xfId="0" applyBorder="1"/>
    <xf numFmtId="164" fontId="1" fillId="0" borderId="0" xfId="0" applyNumberFormat="1" applyFont="1" applyAlignment="1">
      <alignment horizontal="left" vertical="center" wrapText="1"/>
    </xf>
    <xf numFmtId="0" fontId="0" fillId="2" borderId="20" xfId="0" applyFill="1" applyBorder="1"/>
    <xf numFmtId="0" fontId="1" fillId="0" borderId="0" xfId="0" applyFont="1" applyAlignment="1">
      <alignment horizontal="left"/>
    </xf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2" fontId="0" fillId="0" borderId="28" xfId="0" applyNumberFormat="1" applyBorder="1"/>
    <xf numFmtId="2" fontId="0" fillId="0" borderId="33" xfId="0" applyNumberFormat="1" applyBorder="1"/>
    <xf numFmtId="2" fontId="0" fillId="0" borderId="32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2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2" borderId="43" xfId="0" applyFill="1" applyBorder="1"/>
    <xf numFmtId="0" fontId="0" fillId="2" borderId="41" xfId="0" applyFill="1" applyBorder="1"/>
    <xf numFmtId="0" fontId="0" fillId="2" borderId="42" xfId="0" applyFill="1" applyBorder="1"/>
    <xf numFmtId="2" fontId="0" fillId="0" borderId="20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0" fillId="0" borderId="2" xfId="0" applyBorder="1"/>
    <xf numFmtId="0" fontId="0" fillId="2" borderId="45" xfId="0" applyFill="1" applyBorder="1"/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5" xfId="0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50" xfId="0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0" xfId="0" applyFont="1" applyBorder="1"/>
    <xf numFmtId="0" fontId="4" fillId="0" borderId="9" xfId="0" applyFont="1" applyBorder="1"/>
    <xf numFmtId="0" fontId="4" fillId="0" borderId="45" xfId="0" applyFont="1" applyBorder="1"/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4" fontId="4" fillId="11" borderId="47" xfId="0" applyNumberFormat="1" applyFont="1" applyFill="1" applyBorder="1" applyAlignment="1" applyProtection="1">
      <alignment wrapText="1"/>
      <protection locked="0"/>
    </xf>
    <xf numFmtId="164" fontId="4" fillId="11" borderId="44" xfId="0" applyNumberFormat="1" applyFont="1" applyFill="1" applyBorder="1" applyAlignment="1" applyProtection="1">
      <alignment wrapText="1"/>
      <protection locked="0"/>
    </xf>
    <xf numFmtId="10" fontId="4" fillId="11" borderId="6" xfId="0" applyNumberFormat="1" applyFont="1" applyFill="1" applyBorder="1" applyAlignment="1" applyProtection="1">
      <alignment wrapText="1"/>
      <protection locked="0"/>
    </xf>
    <xf numFmtId="164" fontId="4" fillId="11" borderId="13" xfId="0" applyNumberFormat="1" applyFont="1" applyFill="1" applyBorder="1" applyAlignment="1" applyProtection="1">
      <alignment wrapText="1"/>
      <protection locked="0"/>
    </xf>
    <xf numFmtId="164" fontId="4" fillId="11" borderId="5" xfId="0" applyNumberFormat="1" applyFont="1" applyFill="1" applyBorder="1" applyAlignment="1" applyProtection="1">
      <alignment wrapText="1"/>
      <protection locked="0"/>
    </xf>
    <xf numFmtId="10" fontId="4" fillId="11" borderId="8" xfId="0" applyNumberFormat="1" applyFont="1" applyFill="1" applyBorder="1" applyAlignment="1" applyProtection="1">
      <alignment wrapText="1"/>
      <protection locked="0"/>
    </xf>
    <xf numFmtId="164" fontId="4" fillId="11" borderId="5" xfId="0" applyNumberFormat="1" applyFont="1" applyFill="1" applyBorder="1" applyAlignment="1" applyProtection="1">
      <alignment horizontal="right" wrapText="1"/>
      <protection locked="0"/>
    </xf>
    <xf numFmtId="10" fontId="4" fillId="11" borderId="8" xfId="0" applyNumberFormat="1" applyFont="1" applyFill="1" applyBorder="1" applyAlignment="1" applyProtection="1">
      <alignment horizontal="right" wrapText="1"/>
      <protection locked="0"/>
    </xf>
    <xf numFmtId="164" fontId="4" fillId="11" borderId="48" xfId="0" applyNumberFormat="1" applyFont="1" applyFill="1" applyBorder="1" applyAlignment="1" applyProtection="1">
      <alignment wrapText="1"/>
      <protection locked="0"/>
    </xf>
    <xf numFmtId="164" fontId="4" fillId="11" borderId="39" xfId="0" applyNumberFormat="1" applyFont="1" applyFill="1" applyBorder="1" applyAlignment="1" applyProtection="1">
      <alignment wrapText="1"/>
      <protection locked="0"/>
    </xf>
    <xf numFmtId="10" fontId="4" fillId="11" borderId="31" xfId="0" applyNumberFormat="1" applyFont="1" applyFill="1" applyBorder="1" applyAlignment="1" applyProtection="1">
      <alignment wrapText="1"/>
      <protection locked="0"/>
    </xf>
    <xf numFmtId="164" fontId="4" fillId="11" borderId="7" xfId="0" applyNumberFormat="1" applyFont="1" applyFill="1" applyBorder="1" applyAlignment="1" applyProtection="1">
      <alignment wrapText="1"/>
      <protection locked="0"/>
    </xf>
    <xf numFmtId="164" fontId="4" fillId="11" borderId="12" xfId="0" applyNumberFormat="1" applyFont="1" applyFill="1" applyBorder="1" applyAlignment="1" applyProtection="1">
      <alignment wrapText="1"/>
      <protection locked="0"/>
    </xf>
    <xf numFmtId="10" fontId="4" fillId="11" borderId="51" xfId="0" applyNumberFormat="1" applyFont="1" applyFill="1" applyBorder="1" applyAlignment="1" applyProtection="1">
      <alignment wrapText="1"/>
      <protection locked="0"/>
    </xf>
    <xf numFmtId="0" fontId="1" fillId="0" borderId="4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49" fontId="0" fillId="11" borderId="43" xfId="0" applyNumberFormat="1" applyFill="1" applyBorder="1" applyAlignment="1" applyProtection="1">
      <alignment horizontal="center" vertical="center" wrapText="1"/>
      <protection locked="0"/>
    </xf>
    <xf numFmtId="49" fontId="0" fillId="11" borderId="41" xfId="0" applyNumberFormat="1" applyFill="1" applyBorder="1" applyAlignment="1" applyProtection="1">
      <alignment horizontal="center" vertical="center" wrapText="1"/>
      <protection locked="0"/>
    </xf>
    <xf numFmtId="49" fontId="0" fillId="11" borderId="42" xfId="0" applyNumberFormat="1" applyFill="1" applyBorder="1" applyAlignment="1" applyProtection="1">
      <alignment horizontal="center" vertical="center" wrapText="1"/>
      <protection locked="0"/>
    </xf>
    <xf numFmtId="49" fontId="0" fillId="11" borderId="52" xfId="0" applyNumberFormat="1" applyFill="1" applyBorder="1" applyAlignment="1" applyProtection="1">
      <alignment horizontal="center" vertical="center" wrapText="1"/>
      <protection locked="0"/>
    </xf>
    <xf numFmtId="49" fontId="0" fillId="11" borderId="47" xfId="0" applyNumberFormat="1" applyFill="1" applyBorder="1" applyAlignment="1" applyProtection="1">
      <alignment horizontal="center" wrapText="1"/>
      <protection locked="0"/>
    </xf>
    <xf numFmtId="49" fontId="0" fillId="11" borderId="14" xfId="0" applyNumberFormat="1" applyFill="1" applyBorder="1" applyAlignment="1" applyProtection="1">
      <alignment horizontal="center" wrapText="1"/>
      <protection locked="0"/>
    </xf>
    <xf numFmtId="49" fontId="0" fillId="11" borderId="13" xfId="0" applyNumberFormat="1" applyFill="1" applyBorder="1" applyAlignment="1" applyProtection="1">
      <alignment horizontal="center" wrapText="1"/>
      <protection locked="0"/>
    </xf>
    <xf numFmtId="49" fontId="0" fillId="11" borderId="8" xfId="0" applyNumberFormat="1" applyFill="1" applyBorder="1" applyAlignment="1" applyProtection="1">
      <alignment horizontal="center" wrapText="1"/>
      <protection locked="0"/>
    </xf>
    <xf numFmtId="49" fontId="0" fillId="11" borderId="48" xfId="0" applyNumberFormat="1" applyFill="1" applyBorder="1" applyAlignment="1" applyProtection="1">
      <alignment horizontal="center" wrapText="1"/>
      <protection locked="0"/>
    </xf>
    <xf numFmtId="49" fontId="0" fillId="11" borderId="31" xfId="0" applyNumberFormat="1" applyFill="1" applyBorder="1" applyAlignment="1" applyProtection="1">
      <alignment horizontal="center" wrapText="1"/>
      <protection locked="0"/>
    </xf>
    <xf numFmtId="0" fontId="1" fillId="12" borderId="1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 vertical="center"/>
    </xf>
    <xf numFmtId="0" fontId="1" fillId="12" borderId="36" xfId="0" applyFont="1" applyFill="1" applyBorder="1" applyAlignment="1">
      <alignment horizontal="center" vertical="center"/>
    </xf>
    <xf numFmtId="0" fontId="1" fillId="0" borderId="20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0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right" vertical="center"/>
    </xf>
    <xf numFmtId="2" fontId="0" fillId="0" borderId="10" xfId="0" applyNumberForma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right" vertical="center"/>
    </xf>
    <xf numFmtId="0" fontId="1" fillId="12" borderId="19" xfId="0" applyFont="1" applyFill="1" applyBorder="1" applyAlignment="1">
      <alignment horizontal="center" vertical="center"/>
    </xf>
    <xf numFmtId="49" fontId="0" fillId="11" borderId="55" xfId="0" applyNumberFormat="1" applyFill="1" applyBorder="1" applyAlignment="1" applyProtection="1">
      <alignment horizontal="center" vertical="center" wrapText="1"/>
      <protection locked="0"/>
    </xf>
    <xf numFmtId="49" fontId="0" fillId="11" borderId="56" xfId="0" applyNumberFormat="1" applyFill="1" applyBorder="1" applyAlignment="1" applyProtection="1">
      <alignment horizontal="center" vertical="center" wrapText="1"/>
      <protection locked="0"/>
    </xf>
    <xf numFmtId="2" fontId="0" fillId="0" borderId="47" xfId="0" applyNumberFormat="1" applyBorder="1"/>
    <xf numFmtId="2" fontId="0" fillId="0" borderId="13" xfId="0" applyNumberFormat="1" applyBorder="1"/>
    <xf numFmtId="0" fontId="1" fillId="0" borderId="1" xfId="0" applyFont="1" applyFill="1" applyBorder="1" applyAlignment="1">
      <alignment horizontal="center" vertical="center"/>
    </xf>
    <xf numFmtId="49" fontId="0" fillId="11" borderId="57" xfId="0" applyNumberFormat="1" applyFill="1" applyBorder="1" applyAlignment="1" applyProtection="1">
      <alignment horizontal="center" vertical="center" wrapText="1"/>
      <protection locked="0"/>
    </xf>
    <xf numFmtId="0" fontId="1" fillId="8" borderId="49" xfId="0" applyFont="1" applyFill="1" applyBorder="1" applyAlignment="1">
      <alignment horizontal="center" vertical="center"/>
    </xf>
    <xf numFmtId="2" fontId="0" fillId="0" borderId="58" xfId="0" applyNumberFormat="1" applyBorder="1"/>
    <xf numFmtId="49" fontId="0" fillId="11" borderId="59" xfId="0" applyNumberFormat="1" applyFill="1" applyBorder="1" applyAlignment="1" applyProtection="1">
      <alignment horizontal="center" wrapText="1"/>
      <protection locked="0"/>
    </xf>
    <xf numFmtId="49" fontId="0" fillId="11" borderId="60" xfId="0" applyNumberFormat="1" applyFill="1" applyBorder="1" applyAlignment="1" applyProtection="1">
      <alignment horizontal="center" wrapText="1"/>
      <protection locked="0"/>
    </xf>
    <xf numFmtId="49" fontId="0" fillId="11" borderId="61" xfId="0" applyNumberFormat="1" applyFill="1" applyBorder="1" applyAlignment="1" applyProtection="1">
      <alignment horizontal="center" wrapText="1"/>
      <protection locked="0"/>
    </xf>
    <xf numFmtId="49" fontId="0" fillId="11" borderId="9" xfId="0" applyNumberFormat="1" applyFill="1" applyBorder="1" applyAlignment="1" applyProtection="1">
      <alignment horizontal="center" wrapText="1"/>
      <protection locked="0"/>
    </xf>
    <xf numFmtId="49" fontId="0" fillId="11" borderId="10" xfId="0" applyNumberFormat="1" applyFill="1" applyBorder="1" applyAlignment="1" applyProtection="1">
      <alignment horizontal="center" wrapText="1"/>
      <protection locked="0"/>
    </xf>
    <xf numFmtId="49" fontId="0" fillId="11" borderId="11" xfId="0" applyNumberForma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2" fontId="1" fillId="4" borderId="2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" fillId="11" borderId="25" xfId="0" applyFont="1" applyFill="1" applyBorder="1" applyAlignment="1" applyProtection="1">
      <alignment horizontal="center" vertical="center"/>
      <protection locked="0"/>
    </xf>
    <xf numFmtId="0" fontId="1" fillId="11" borderId="44" xfId="0" applyFont="1" applyFill="1" applyBorder="1" applyAlignment="1" applyProtection="1">
      <alignment horizontal="center" vertical="center"/>
      <protection locked="0"/>
    </xf>
    <xf numFmtId="0" fontId="0" fillId="11" borderId="44" xfId="0" applyFill="1" applyBorder="1" applyAlignment="1" applyProtection="1">
      <alignment horizontal="center"/>
      <protection locked="0"/>
    </xf>
    <xf numFmtId="0" fontId="0" fillId="11" borderId="14" xfId="0" applyFill="1" applyBorder="1" applyAlignment="1" applyProtection="1">
      <alignment horizontal="center"/>
      <protection locked="0"/>
    </xf>
    <xf numFmtId="0" fontId="1" fillId="11" borderId="27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1" fillId="11" borderId="29" xfId="0" applyFont="1" applyFill="1" applyBorder="1" applyAlignment="1" applyProtection="1">
      <alignment horizontal="center" vertical="center"/>
      <protection locked="0"/>
    </xf>
    <xf numFmtId="0" fontId="1" fillId="11" borderId="39" xfId="0" applyFont="1" applyFill="1" applyBorder="1" applyAlignment="1" applyProtection="1">
      <alignment horizontal="center" vertical="center"/>
      <protection locked="0"/>
    </xf>
    <xf numFmtId="0" fontId="0" fillId="11" borderId="39" xfId="0" applyFill="1" applyBorder="1" applyAlignment="1" applyProtection="1">
      <alignment horizontal="center"/>
      <protection locked="0"/>
    </xf>
    <xf numFmtId="0" fontId="0" fillId="11" borderId="31" xfId="0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11" borderId="29" xfId="0" applyFill="1" applyBorder="1" applyAlignment="1" applyProtection="1">
      <alignment horizontal="center" wrapText="1"/>
      <protection locked="0"/>
    </xf>
    <xf numFmtId="0" fontId="0" fillId="11" borderId="39" xfId="0" applyFill="1" applyBorder="1" applyAlignment="1" applyProtection="1">
      <alignment horizontal="center" wrapText="1"/>
      <protection locked="0"/>
    </xf>
    <xf numFmtId="0" fontId="1" fillId="6" borderId="0" xfId="0" applyFont="1" applyFill="1" applyAlignment="1">
      <alignment horizontal="left" vertical="center" wrapText="1"/>
    </xf>
    <xf numFmtId="2" fontId="1" fillId="5" borderId="2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11" borderId="25" xfId="0" applyFont="1" applyFill="1" applyBorder="1" applyAlignment="1" applyProtection="1">
      <alignment horizontal="center" wrapText="1"/>
      <protection locked="0"/>
    </xf>
    <xf numFmtId="0" fontId="4" fillId="11" borderId="44" xfId="0" applyFont="1" applyFill="1" applyBorder="1" applyAlignment="1" applyProtection="1">
      <alignment horizontal="center" wrapText="1"/>
      <protection locked="0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0" fillId="11" borderId="27" xfId="0" applyFill="1" applyBorder="1" applyAlignment="1" applyProtection="1">
      <alignment horizontal="center" wrapText="1"/>
      <protection locked="0"/>
    </xf>
    <xf numFmtId="0" fontId="0" fillId="11" borderId="5" xfId="0" applyFill="1" applyBorder="1" applyAlignment="1" applyProtection="1">
      <alignment horizontal="center" wrapText="1"/>
      <protection locked="0"/>
    </xf>
    <xf numFmtId="0" fontId="0" fillId="11" borderId="28" xfId="0" applyFill="1" applyBorder="1" applyAlignment="1" applyProtection="1">
      <alignment horizontal="center" wrapText="1"/>
      <protection locked="0"/>
    </xf>
    <xf numFmtId="0" fontId="0" fillId="11" borderId="30" xfId="0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/>
    </xf>
    <xf numFmtId="0" fontId="11" fillId="0" borderId="0" xfId="0" applyFont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6" xfId="0" applyFont="1" applyBorder="1" applyAlignment="1">
      <alignment horizontal="center"/>
    </xf>
    <xf numFmtId="0" fontId="0" fillId="11" borderId="21" xfId="0" applyFill="1" applyBorder="1" applyAlignment="1" applyProtection="1">
      <alignment horizontal="center" wrapText="1"/>
      <protection locked="0"/>
    </xf>
    <xf numFmtId="0" fontId="0" fillId="11" borderId="22" xfId="0" applyFill="1" applyBorder="1" applyAlignment="1" applyProtection="1">
      <alignment horizontal="center" wrapText="1"/>
      <protection locked="0"/>
    </xf>
    <xf numFmtId="0" fontId="0" fillId="11" borderId="23" xfId="0" applyFill="1" applyBorder="1" applyAlignment="1" applyProtection="1">
      <alignment horizontal="center" wrapText="1"/>
      <protection locked="0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11" borderId="27" xfId="0" applyFont="1" applyFill="1" applyBorder="1" applyAlignment="1" applyProtection="1">
      <alignment horizontal="center" wrapText="1"/>
      <protection locked="0"/>
    </xf>
    <xf numFmtId="0" fontId="4" fillId="11" borderId="5" xfId="0" applyFont="1" applyFill="1" applyBorder="1" applyAlignment="1" applyProtection="1">
      <alignment horizontal="center" wrapText="1"/>
      <protection locked="0"/>
    </xf>
    <xf numFmtId="164" fontId="1" fillId="12" borderId="2" xfId="0" applyNumberFormat="1" applyFont="1" applyFill="1" applyBorder="1" applyAlignment="1">
      <alignment horizontal="right" vertical="center" wrapText="1"/>
    </xf>
    <xf numFmtId="164" fontId="1" fillId="12" borderId="4" xfId="0" applyNumberFormat="1" applyFont="1" applyFill="1" applyBorder="1" applyAlignment="1">
      <alignment horizontal="right" vertical="center" wrapText="1"/>
    </xf>
    <xf numFmtId="0" fontId="0" fillId="11" borderId="25" xfId="0" applyFill="1" applyBorder="1" applyAlignment="1" applyProtection="1">
      <alignment horizontal="center" wrapText="1"/>
      <protection locked="0"/>
    </xf>
    <xf numFmtId="0" fontId="0" fillId="11" borderId="44" xfId="0" applyFill="1" applyBorder="1" applyAlignment="1" applyProtection="1">
      <alignment horizontal="center" wrapText="1"/>
      <protection locked="0"/>
    </xf>
    <xf numFmtId="0" fontId="0" fillId="2" borderId="3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right" vertical="center"/>
    </xf>
    <xf numFmtId="0" fontId="1" fillId="9" borderId="3" xfId="0" applyFont="1" applyFill="1" applyBorder="1" applyAlignment="1">
      <alignment horizontal="right" vertical="center"/>
    </xf>
    <xf numFmtId="0" fontId="1" fillId="9" borderId="4" xfId="0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11" borderId="25" xfId="0" applyFill="1" applyBorder="1" applyAlignment="1" applyProtection="1">
      <alignment horizontal="center" vertical="center" wrapText="1"/>
      <protection locked="0"/>
    </xf>
    <xf numFmtId="0" fontId="0" fillId="11" borderId="44" xfId="0" applyFill="1" applyBorder="1" applyAlignment="1" applyProtection="1">
      <alignment horizontal="center" vertical="center" wrapText="1"/>
      <protection locked="0"/>
    </xf>
    <xf numFmtId="0" fontId="0" fillId="11" borderId="14" xfId="0" applyFill="1" applyBorder="1" applyAlignment="1" applyProtection="1">
      <alignment horizontal="center" vertical="center" wrapText="1"/>
      <protection locked="0"/>
    </xf>
    <xf numFmtId="0" fontId="0" fillId="11" borderId="27" xfId="0" applyFill="1" applyBorder="1" applyAlignment="1" applyProtection="1">
      <alignment horizontal="center" vertical="center" wrapText="1"/>
      <protection locked="0"/>
    </xf>
    <xf numFmtId="0" fontId="0" fillId="11" borderId="5" xfId="0" applyFill="1" applyBorder="1" applyAlignment="1" applyProtection="1">
      <alignment horizontal="center" vertical="center" wrapText="1"/>
      <protection locked="0"/>
    </xf>
    <xf numFmtId="0" fontId="0" fillId="11" borderId="8" xfId="0" applyFill="1" applyBorder="1" applyAlignment="1" applyProtection="1">
      <alignment horizontal="center" vertical="center" wrapText="1"/>
      <protection locked="0"/>
    </xf>
    <xf numFmtId="0" fontId="0" fillId="11" borderId="29" xfId="0" applyFill="1" applyBorder="1" applyAlignment="1" applyProtection="1">
      <alignment horizontal="center" vertical="center" wrapText="1"/>
      <protection locked="0"/>
    </xf>
    <xf numFmtId="0" fontId="0" fillId="11" borderId="39" xfId="0" applyFill="1" applyBorder="1" applyAlignment="1" applyProtection="1">
      <alignment horizontal="center" vertical="center" wrapText="1"/>
      <protection locked="0"/>
    </xf>
    <xf numFmtId="0" fontId="0" fillId="11" borderId="3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11" borderId="37" xfId="0" applyFont="1" applyFill="1" applyBorder="1" applyAlignment="1" applyProtection="1">
      <alignment horizontal="left"/>
      <protection locked="0"/>
    </xf>
    <xf numFmtId="0" fontId="1" fillId="11" borderId="7" xfId="0" applyFont="1" applyFill="1" applyBorder="1" applyAlignment="1" applyProtection="1">
      <alignment horizontal="left"/>
      <protection locked="0"/>
    </xf>
    <xf numFmtId="0" fontId="1" fillId="11" borderId="38" xfId="0" applyFont="1" applyFill="1" applyBorder="1" applyAlignment="1" applyProtection="1">
      <alignment horizontal="left"/>
      <protection locked="0"/>
    </xf>
    <xf numFmtId="0" fontId="1" fillId="11" borderId="27" xfId="0" applyFont="1" applyFill="1" applyBorder="1" applyAlignment="1" applyProtection="1">
      <alignment horizontal="left"/>
      <protection locked="0"/>
    </xf>
    <xf numFmtId="0" fontId="1" fillId="11" borderId="5" xfId="0" applyFont="1" applyFill="1" applyBorder="1" applyAlignment="1" applyProtection="1">
      <alignment horizontal="left"/>
      <protection locked="0"/>
    </xf>
    <xf numFmtId="0" fontId="1" fillId="11" borderId="28" xfId="0" applyFont="1" applyFill="1" applyBorder="1" applyAlignment="1" applyProtection="1">
      <alignment horizontal="left"/>
      <protection locked="0"/>
    </xf>
    <xf numFmtId="0" fontId="1" fillId="11" borderId="29" xfId="0" applyFont="1" applyFill="1" applyBorder="1" applyAlignment="1" applyProtection="1">
      <alignment horizontal="left"/>
      <protection locked="0"/>
    </xf>
    <xf numFmtId="0" fontId="1" fillId="11" borderId="39" xfId="0" applyFont="1" applyFill="1" applyBorder="1" applyAlignment="1" applyProtection="1">
      <alignment horizontal="left"/>
      <protection locked="0"/>
    </xf>
    <xf numFmtId="0" fontId="1" fillId="11" borderId="30" xfId="0" applyFont="1" applyFill="1" applyBorder="1" applyAlignment="1" applyProtection="1">
      <alignment horizontal="left"/>
      <protection locked="0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0" fillId="11" borderId="26" xfId="0" applyFill="1" applyBorder="1" applyAlignment="1" applyProtection="1">
      <alignment horizontal="center" wrapText="1"/>
      <protection locked="0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11" borderId="37" xfId="0" applyFill="1" applyBorder="1" applyAlignment="1" applyProtection="1">
      <alignment horizontal="center" vertical="center" wrapText="1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38" xfId="0" applyFill="1" applyBorder="1" applyAlignment="1" applyProtection="1">
      <alignment horizontal="center" vertical="center" wrapText="1"/>
      <protection locked="0"/>
    </xf>
    <xf numFmtId="0" fontId="0" fillId="11" borderId="28" xfId="0" applyFill="1" applyBorder="1" applyAlignment="1" applyProtection="1">
      <alignment horizontal="center" vertical="center" wrapText="1"/>
      <protection locked="0"/>
    </xf>
    <xf numFmtId="0" fontId="0" fillId="11" borderId="37" xfId="0" applyFill="1" applyBorder="1" applyAlignment="1" applyProtection="1">
      <alignment horizontal="center" wrapText="1"/>
      <protection locked="0"/>
    </xf>
    <xf numFmtId="0" fontId="0" fillId="11" borderId="7" xfId="0" applyFill="1" applyBorder="1" applyAlignment="1" applyProtection="1">
      <alignment horizontal="center" wrapText="1"/>
      <protection locked="0"/>
    </xf>
    <xf numFmtId="0" fontId="0" fillId="11" borderId="38" xfId="0" applyFill="1" applyBorder="1" applyAlignment="1" applyProtection="1">
      <alignment horizontal="center" wrapText="1"/>
      <protection locked="0"/>
    </xf>
    <xf numFmtId="0" fontId="0" fillId="11" borderId="30" xfId="0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wrapText="1"/>
    </xf>
    <xf numFmtId="0" fontId="4" fillId="11" borderId="29" xfId="0" applyFont="1" applyFill="1" applyBorder="1" applyAlignment="1" applyProtection="1">
      <alignment horizontal="center" wrapText="1"/>
      <protection locked="0"/>
    </xf>
    <xf numFmtId="0" fontId="4" fillId="11" borderId="39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1" fillId="12" borderId="15" xfId="0" applyNumberFormat="1" applyFont="1" applyFill="1" applyBorder="1" applyAlignment="1">
      <alignment horizontal="right" vertical="center" wrapText="1"/>
    </xf>
    <xf numFmtId="0" fontId="1" fillId="12" borderId="17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40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40" xfId="0" applyNumberFormat="1" applyFont="1" applyBorder="1" applyAlignment="1">
      <alignment horizontal="right" vertical="center" wrapText="1"/>
    </xf>
    <xf numFmtId="0" fontId="0" fillId="11" borderId="48" xfId="0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0" fillId="11" borderId="29" xfId="0" applyFill="1" applyBorder="1" applyAlignment="1" applyProtection="1">
      <alignment horizontal="center"/>
      <protection locked="0"/>
    </xf>
    <xf numFmtId="0" fontId="0" fillId="11" borderId="30" xfId="0" applyFill="1" applyBorder="1" applyAlignment="1" applyProtection="1">
      <alignment horizontal="center"/>
      <protection locked="0"/>
    </xf>
    <xf numFmtId="0" fontId="1" fillId="0" borderId="53" xfId="0" applyFont="1" applyBorder="1" applyAlignment="1">
      <alignment horizontal="center" vertical="center"/>
    </xf>
    <xf numFmtId="0" fontId="0" fillId="11" borderId="24" xfId="0" applyFill="1" applyBorder="1" applyAlignment="1" applyProtection="1">
      <alignment horizontal="center" wrapText="1"/>
      <protection locked="0"/>
    </xf>
    <xf numFmtId="0" fontId="0" fillId="11" borderId="13" xfId="0" applyFill="1" applyBorder="1" applyAlignment="1" applyProtection="1">
      <alignment horizontal="center" wrapText="1"/>
      <protection locked="0"/>
    </xf>
    <xf numFmtId="0" fontId="0" fillId="11" borderId="27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0" fillId="11" borderId="37" xfId="0" applyFill="1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38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6"/>
  <sheetViews>
    <sheetView tabSelected="1" zoomScaleNormal="100" workbookViewId="0">
      <selection activeCell="L296" sqref="L296:M298"/>
    </sheetView>
  </sheetViews>
  <sheetFormatPr defaultColWidth="8.85546875" defaultRowHeight="15" x14ac:dyDescent="0.25"/>
  <cols>
    <col min="7" max="7" width="10.7109375" bestFit="1" customWidth="1"/>
    <col min="9" max="9" width="13.28515625" customWidth="1"/>
    <col min="10" max="10" width="12.7109375" bestFit="1" customWidth="1"/>
    <col min="11" max="11" width="15" customWidth="1"/>
    <col min="12" max="12" width="15.140625" customWidth="1"/>
    <col min="13" max="15" width="15" customWidth="1"/>
    <col min="17" max="17" width="10.5703125" bestFit="1" customWidth="1"/>
    <col min="20" max="20" width="38.5703125" hidden="1" customWidth="1"/>
    <col min="21" max="21" width="8.85546875" hidden="1" customWidth="1"/>
  </cols>
  <sheetData>
    <row r="1" spans="1:15" x14ac:dyDescent="0.25">
      <c r="A1" s="5"/>
      <c r="B1" s="5"/>
      <c r="C1" s="5"/>
      <c r="D1" s="5"/>
      <c r="E1" s="5"/>
    </row>
    <row r="2" spans="1:15" x14ac:dyDescent="0.25">
      <c r="A2" s="5"/>
      <c r="B2" s="5"/>
      <c r="C2" s="5"/>
      <c r="D2" s="5"/>
      <c r="E2" s="5"/>
    </row>
    <row r="3" spans="1:15" x14ac:dyDescent="0.25">
      <c r="A3" s="5"/>
      <c r="B3" s="5"/>
      <c r="C3" s="5"/>
      <c r="D3" s="5"/>
      <c r="E3" s="5"/>
    </row>
    <row r="4" spans="1:15" x14ac:dyDescent="0.25">
      <c r="A4" s="5"/>
      <c r="B4" s="5"/>
      <c r="C4" s="5"/>
      <c r="D4" s="5"/>
      <c r="E4" s="5"/>
    </row>
    <row r="5" spans="1:15" ht="18.75" x14ac:dyDescent="0.3">
      <c r="A5" s="160" t="s">
        <v>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7" spans="1:15" ht="18.75" x14ac:dyDescent="0.25">
      <c r="A7" s="161" t="s">
        <v>69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</row>
    <row r="10" spans="1:15" ht="15.75" x14ac:dyDescent="0.25">
      <c r="A10" s="162" t="s">
        <v>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5" ht="15.75" thickBot="1" x14ac:dyDescent="0.3"/>
    <row r="12" spans="1:15" ht="15.75" thickBot="1" x14ac:dyDescent="0.3">
      <c r="A12" s="163" t="s">
        <v>1</v>
      </c>
      <c r="B12" s="164"/>
      <c r="C12" s="165"/>
      <c r="D12" s="166"/>
      <c r="E12" s="166"/>
      <c r="F12" s="166"/>
      <c r="G12" s="166"/>
      <c r="H12" s="166"/>
      <c r="I12" s="167"/>
      <c r="L12" s="40" t="s">
        <v>10</v>
      </c>
      <c r="M12" s="165"/>
      <c r="N12" s="166"/>
      <c r="O12" s="167"/>
    </row>
    <row r="13" spans="1:15" ht="7.5" customHeight="1" thickBot="1" x14ac:dyDescent="0.3"/>
    <row r="14" spans="1:15" ht="15.75" customHeight="1" thickBot="1" x14ac:dyDescent="0.3">
      <c r="A14" s="163" t="s">
        <v>3</v>
      </c>
      <c r="B14" s="164"/>
      <c r="C14" s="283" t="s">
        <v>73</v>
      </c>
      <c r="D14" s="284"/>
      <c r="E14" s="284"/>
      <c r="F14" s="284"/>
      <c r="G14" s="284"/>
      <c r="H14" s="285"/>
    </row>
    <row r="16" spans="1:15" ht="15.75" thickBot="1" x14ac:dyDescent="0.3"/>
    <row r="17" spans="1:15" ht="15.75" thickBot="1" x14ac:dyDescent="0.3">
      <c r="A17" s="168" t="s">
        <v>70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70"/>
    </row>
    <row r="19" spans="1:15" x14ac:dyDescent="0.25">
      <c r="A19" s="171" t="s">
        <v>53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</row>
    <row r="20" spans="1:15" ht="15.75" thickBot="1" x14ac:dyDescent="0.3"/>
    <row r="21" spans="1:15" ht="15.75" thickBot="1" x14ac:dyDescent="0.3">
      <c r="A21" s="142" t="s">
        <v>4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4"/>
    </row>
    <row r="23" spans="1:15" ht="15" customHeight="1" x14ac:dyDescent="0.25">
      <c r="A23" s="120" t="s">
        <v>68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spans="1:15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</row>
    <row r="26" spans="1:15" ht="15" customHeight="1" x14ac:dyDescent="0.25">
      <c r="A26" s="139" t="s">
        <v>74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</row>
    <row r="27" spans="1:15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</row>
    <row r="28" spans="1:15" ht="15.75" thickBot="1" x14ac:dyDescent="0.3"/>
    <row r="29" spans="1:15" ht="24.75" customHeight="1" thickBot="1" x14ac:dyDescent="0.3">
      <c r="A29" s="148" t="s">
        <v>49</v>
      </c>
      <c r="B29" s="149"/>
      <c r="C29" s="149"/>
      <c r="D29" s="149"/>
      <c r="E29" s="149"/>
      <c r="F29" s="149"/>
      <c r="G29" s="149"/>
      <c r="H29" s="149"/>
      <c r="I29" s="149"/>
      <c r="J29" s="150"/>
      <c r="K29" s="22" t="s">
        <v>5</v>
      </c>
      <c r="L29" s="22" t="s">
        <v>6</v>
      </c>
      <c r="M29" s="22" t="s">
        <v>51</v>
      </c>
      <c r="N29" s="35" t="s">
        <v>7</v>
      </c>
      <c r="O29" s="39" t="s">
        <v>8</v>
      </c>
    </row>
    <row r="30" spans="1:15" x14ac:dyDescent="0.25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51"/>
      <c r="L30" s="52"/>
      <c r="M30" s="53"/>
      <c r="N30" s="46">
        <f t="shared" ref="N30:N41" si="0">((DATEDIF(K30,L30,"d"))+1)*M30</f>
        <v>0</v>
      </c>
      <c r="O30" s="8"/>
    </row>
    <row r="31" spans="1:15" x14ac:dyDescent="0.25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54"/>
      <c r="L31" s="55"/>
      <c r="M31" s="56"/>
      <c r="N31" s="47">
        <f t="shared" si="0"/>
        <v>0</v>
      </c>
      <c r="O31" s="9"/>
    </row>
    <row r="32" spans="1:15" x14ac:dyDescent="0.2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54"/>
      <c r="L32" s="55"/>
      <c r="M32" s="56"/>
      <c r="N32" s="47">
        <f t="shared" si="0"/>
        <v>0</v>
      </c>
      <c r="O32" s="9"/>
    </row>
    <row r="33" spans="1:15" x14ac:dyDescent="0.25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54"/>
      <c r="L33" s="55"/>
      <c r="M33" s="56"/>
      <c r="N33" s="47">
        <f t="shared" si="0"/>
        <v>0</v>
      </c>
      <c r="O33" s="9"/>
    </row>
    <row r="34" spans="1:15" x14ac:dyDescent="0.2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54"/>
      <c r="L34" s="55"/>
      <c r="M34" s="56"/>
      <c r="N34" s="47">
        <f t="shared" si="0"/>
        <v>0</v>
      </c>
      <c r="O34" s="9"/>
    </row>
    <row r="35" spans="1:15" x14ac:dyDescent="0.2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54"/>
      <c r="L35" s="55"/>
      <c r="M35" s="56"/>
      <c r="N35" s="47">
        <f t="shared" si="0"/>
        <v>0</v>
      </c>
      <c r="O35" s="9"/>
    </row>
    <row r="36" spans="1:15" x14ac:dyDescent="0.25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54"/>
      <c r="L36" s="55"/>
      <c r="M36" s="56"/>
      <c r="N36" s="47">
        <f t="shared" si="0"/>
        <v>0</v>
      </c>
      <c r="O36" s="9"/>
    </row>
    <row r="37" spans="1:15" x14ac:dyDescent="0.25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54"/>
      <c r="L37" s="55"/>
      <c r="M37" s="56"/>
      <c r="N37" s="47">
        <f t="shared" si="0"/>
        <v>0</v>
      </c>
      <c r="O37" s="9"/>
    </row>
    <row r="38" spans="1:15" x14ac:dyDescent="0.25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54"/>
      <c r="L38" s="57"/>
      <c r="M38" s="58"/>
      <c r="N38" s="47">
        <f t="shared" si="0"/>
        <v>0</v>
      </c>
      <c r="O38" s="9"/>
    </row>
    <row r="39" spans="1:15" x14ac:dyDescent="0.25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54"/>
      <c r="L39" s="55"/>
      <c r="M39" s="56"/>
      <c r="N39" s="47">
        <f t="shared" si="0"/>
        <v>0</v>
      </c>
      <c r="O39" s="9"/>
    </row>
    <row r="40" spans="1:15" x14ac:dyDescent="0.2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54"/>
      <c r="L40" s="55"/>
      <c r="M40" s="56"/>
      <c r="N40" s="47">
        <f t="shared" si="0"/>
        <v>0</v>
      </c>
      <c r="O40" s="9"/>
    </row>
    <row r="41" spans="1:15" ht="15.75" thickBot="1" x14ac:dyDescent="0.3">
      <c r="A41" s="137"/>
      <c r="B41" s="138"/>
      <c r="C41" s="138"/>
      <c r="D41" s="138"/>
      <c r="E41" s="138"/>
      <c r="F41" s="138"/>
      <c r="G41" s="138"/>
      <c r="H41" s="138"/>
      <c r="I41" s="138"/>
      <c r="J41" s="138"/>
      <c r="K41" s="59"/>
      <c r="L41" s="60"/>
      <c r="M41" s="61"/>
      <c r="N41" s="47">
        <f t="shared" si="0"/>
        <v>0</v>
      </c>
      <c r="O41" s="9"/>
    </row>
    <row r="42" spans="1:15" ht="15.75" customHeight="1" thickBot="1" x14ac:dyDescent="0.3">
      <c r="A42" s="11"/>
      <c r="B42" s="11"/>
      <c r="C42" s="11"/>
      <c r="D42" s="11"/>
      <c r="E42" s="11"/>
      <c r="F42" s="11"/>
      <c r="G42" s="11"/>
      <c r="H42" s="11"/>
      <c r="I42" s="11"/>
      <c r="K42" s="269" t="s">
        <v>40</v>
      </c>
      <c r="L42" s="270"/>
      <c r="M42" s="270"/>
      <c r="N42" s="38">
        <f>ROUNDDOWN((SUM(N30:N41))/30,0)</f>
        <v>0</v>
      </c>
      <c r="O42" s="9"/>
    </row>
    <row r="43" spans="1:15" ht="15.75" customHeight="1" thickBo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3"/>
      <c r="L43" s="175" t="s">
        <v>54</v>
      </c>
      <c r="M43" s="176"/>
      <c r="N43" s="36">
        <f>N42*0.42</f>
        <v>0</v>
      </c>
      <c r="O43" s="10"/>
    </row>
    <row r="44" spans="1:15" x14ac:dyDescent="0.25">
      <c r="A44" s="172"/>
      <c r="B44" s="172"/>
      <c r="C44" s="172"/>
      <c r="D44" s="172"/>
      <c r="E44" s="172"/>
      <c r="F44" s="172"/>
      <c r="G44" s="172"/>
      <c r="H44" s="172"/>
      <c r="I44" s="172"/>
    </row>
    <row r="45" spans="1:15" ht="15" customHeight="1" x14ac:dyDescent="0.25">
      <c r="A45" s="139" t="s">
        <v>75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1:15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</row>
    <row r="47" spans="1:15" ht="15.75" thickBot="1" x14ac:dyDescent="0.3"/>
    <row r="48" spans="1:15" ht="24.75" customHeight="1" thickBot="1" x14ac:dyDescent="0.3">
      <c r="A48" s="148" t="s">
        <v>50</v>
      </c>
      <c r="B48" s="149"/>
      <c r="C48" s="149"/>
      <c r="D48" s="149"/>
      <c r="E48" s="149"/>
      <c r="F48" s="149"/>
      <c r="G48" s="149"/>
      <c r="H48" s="149"/>
      <c r="I48" s="149"/>
      <c r="J48" s="150"/>
      <c r="K48" s="22" t="s">
        <v>5</v>
      </c>
      <c r="L48" s="22" t="s">
        <v>6</v>
      </c>
      <c r="M48" s="22" t="s">
        <v>51</v>
      </c>
      <c r="N48" s="35" t="s">
        <v>7</v>
      </c>
      <c r="O48" s="39" t="s">
        <v>8</v>
      </c>
    </row>
    <row r="49" spans="1:15" x14ac:dyDescent="0.2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62"/>
      <c r="L49" s="62"/>
      <c r="M49" s="53"/>
      <c r="N49" s="46">
        <f t="shared" ref="N49:N60" si="1">((DATEDIF(K49,L49,"d"))+1)*M49</f>
        <v>0</v>
      </c>
      <c r="O49" s="8"/>
    </row>
    <row r="50" spans="1:15" x14ac:dyDescent="0.25">
      <c r="A50" s="156"/>
      <c r="B50" s="157"/>
      <c r="C50" s="157"/>
      <c r="D50" s="157"/>
      <c r="E50" s="157"/>
      <c r="F50" s="157"/>
      <c r="G50" s="157"/>
      <c r="H50" s="157"/>
      <c r="I50" s="157"/>
      <c r="J50" s="157"/>
      <c r="K50" s="55"/>
      <c r="L50" s="55"/>
      <c r="M50" s="56"/>
      <c r="N50" s="47">
        <f t="shared" si="1"/>
        <v>0</v>
      </c>
      <c r="O50" s="9"/>
    </row>
    <row r="51" spans="1:15" x14ac:dyDescent="0.25">
      <c r="A51" s="156"/>
      <c r="B51" s="157"/>
      <c r="C51" s="157"/>
      <c r="D51" s="157"/>
      <c r="E51" s="157"/>
      <c r="F51" s="157"/>
      <c r="G51" s="157"/>
      <c r="H51" s="157"/>
      <c r="I51" s="157"/>
      <c r="J51" s="157"/>
      <c r="K51" s="55"/>
      <c r="L51" s="55"/>
      <c r="M51" s="56"/>
      <c r="N51" s="47">
        <f t="shared" si="1"/>
        <v>0</v>
      </c>
      <c r="O51" s="9"/>
    </row>
    <row r="52" spans="1:15" x14ac:dyDescent="0.25">
      <c r="A52" s="156"/>
      <c r="B52" s="157"/>
      <c r="C52" s="157"/>
      <c r="D52" s="157"/>
      <c r="E52" s="157"/>
      <c r="F52" s="157"/>
      <c r="G52" s="157"/>
      <c r="H52" s="157"/>
      <c r="I52" s="157"/>
      <c r="J52" s="157"/>
      <c r="K52" s="55"/>
      <c r="L52" s="55"/>
      <c r="M52" s="56"/>
      <c r="N52" s="47">
        <f t="shared" si="1"/>
        <v>0</v>
      </c>
      <c r="O52" s="9"/>
    </row>
    <row r="53" spans="1:15" x14ac:dyDescent="0.25">
      <c r="A53" s="156"/>
      <c r="B53" s="157"/>
      <c r="C53" s="157"/>
      <c r="D53" s="157"/>
      <c r="E53" s="157"/>
      <c r="F53" s="157"/>
      <c r="G53" s="157"/>
      <c r="H53" s="157"/>
      <c r="I53" s="157"/>
      <c r="J53" s="157"/>
      <c r="K53" s="55"/>
      <c r="L53" s="55"/>
      <c r="M53" s="56"/>
      <c r="N53" s="47">
        <f t="shared" si="1"/>
        <v>0</v>
      </c>
      <c r="O53" s="9"/>
    </row>
    <row r="54" spans="1:15" x14ac:dyDescent="0.25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55"/>
      <c r="L54" s="55"/>
      <c r="M54" s="56"/>
      <c r="N54" s="47">
        <f t="shared" si="1"/>
        <v>0</v>
      </c>
      <c r="O54" s="9"/>
    </row>
    <row r="55" spans="1:15" x14ac:dyDescent="0.25">
      <c r="A55" s="156"/>
      <c r="B55" s="157"/>
      <c r="C55" s="157"/>
      <c r="D55" s="157"/>
      <c r="E55" s="157"/>
      <c r="F55" s="157"/>
      <c r="G55" s="157"/>
      <c r="H55" s="157"/>
      <c r="I55" s="157"/>
      <c r="J55" s="157"/>
      <c r="K55" s="55"/>
      <c r="L55" s="55"/>
      <c r="M55" s="56"/>
      <c r="N55" s="47">
        <f t="shared" si="1"/>
        <v>0</v>
      </c>
      <c r="O55" s="9"/>
    </row>
    <row r="56" spans="1:15" x14ac:dyDescent="0.25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55"/>
      <c r="L56" s="55"/>
      <c r="M56" s="56"/>
      <c r="N56" s="47">
        <f t="shared" si="1"/>
        <v>0</v>
      </c>
      <c r="O56" s="9"/>
    </row>
    <row r="57" spans="1:15" x14ac:dyDescent="0.25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55"/>
      <c r="L57" s="57"/>
      <c r="M57" s="58"/>
      <c r="N57" s="47">
        <f t="shared" si="1"/>
        <v>0</v>
      </c>
      <c r="O57" s="9"/>
    </row>
    <row r="58" spans="1:15" x14ac:dyDescent="0.25">
      <c r="A58" s="156"/>
      <c r="B58" s="157"/>
      <c r="C58" s="157"/>
      <c r="D58" s="157"/>
      <c r="E58" s="157"/>
      <c r="F58" s="157"/>
      <c r="G58" s="157"/>
      <c r="H58" s="157"/>
      <c r="I58" s="157"/>
      <c r="J58" s="157"/>
      <c r="K58" s="55"/>
      <c r="L58" s="55"/>
      <c r="M58" s="56"/>
      <c r="N58" s="47">
        <f t="shared" si="1"/>
        <v>0</v>
      </c>
      <c r="O58" s="9"/>
    </row>
    <row r="59" spans="1:15" x14ac:dyDescent="0.2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55"/>
      <c r="L59" s="55"/>
      <c r="M59" s="56"/>
      <c r="N59" s="47">
        <f t="shared" si="1"/>
        <v>0</v>
      </c>
      <c r="O59" s="9"/>
    </row>
    <row r="60" spans="1:15" ht="15.75" thickBot="1" x14ac:dyDescent="0.3">
      <c r="A60" s="137"/>
      <c r="B60" s="138"/>
      <c r="C60" s="138"/>
      <c r="D60" s="138"/>
      <c r="E60" s="138"/>
      <c r="F60" s="138"/>
      <c r="G60" s="138"/>
      <c r="H60" s="138"/>
      <c r="I60" s="138"/>
      <c r="J60" s="138"/>
      <c r="K60" s="63"/>
      <c r="L60" s="63"/>
      <c r="M60" s="64"/>
      <c r="N60" s="48">
        <f t="shared" si="1"/>
        <v>0</v>
      </c>
      <c r="O60" s="9"/>
    </row>
    <row r="61" spans="1:15" ht="15.75" customHeight="1" thickBot="1" x14ac:dyDescent="0.3">
      <c r="A61" s="11"/>
      <c r="B61" s="11"/>
      <c r="C61" s="11"/>
      <c r="D61" s="11"/>
      <c r="E61" s="11"/>
      <c r="F61" s="11"/>
      <c r="G61" s="11"/>
      <c r="H61" s="11"/>
      <c r="I61" s="11"/>
      <c r="K61" s="153" t="s">
        <v>40</v>
      </c>
      <c r="L61" s="154"/>
      <c r="M61" s="155"/>
      <c r="N61" s="12">
        <f>ROUNDDOWN((SUM(N49:N60))/30,0)</f>
        <v>0</v>
      </c>
      <c r="O61" s="9"/>
    </row>
    <row r="62" spans="1:15" ht="15.75" customHeight="1" thickBo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3"/>
      <c r="L62" s="175" t="s">
        <v>54</v>
      </c>
      <c r="M62" s="176"/>
      <c r="N62" s="36">
        <f>N61*0.33</f>
        <v>0</v>
      </c>
      <c r="O62" s="10"/>
    </row>
    <row r="64" spans="1:15" ht="15" customHeight="1" x14ac:dyDescent="0.25">
      <c r="A64" s="139" t="s">
        <v>76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</row>
    <row r="65" spans="1:15" x14ac:dyDescent="0.25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</row>
    <row r="66" spans="1:15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5" ht="24.75" customHeight="1" thickBot="1" x14ac:dyDescent="0.3">
      <c r="A67" s="148" t="s">
        <v>66</v>
      </c>
      <c r="B67" s="149"/>
      <c r="C67" s="149"/>
      <c r="D67" s="149"/>
      <c r="E67" s="149"/>
      <c r="F67" s="149"/>
      <c r="G67" s="149"/>
      <c r="H67" s="149"/>
      <c r="I67" s="149"/>
      <c r="J67" s="150"/>
      <c r="K67" s="22" t="s">
        <v>5</v>
      </c>
      <c r="L67" s="22" t="s">
        <v>6</v>
      </c>
      <c r="M67" s="22" t="s">
        <v>51</v>
      </c>
      <c r="N67" s="35" t="s">
        <v>7</v>
      </c>
      <c r="O67" s="39" t="s">
        <v>8</v>
      </c>
    </row>
    <row r="68" spans="1:15" x14ac:dyDescent="0.25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62"/>
      <c r="L68" s="62"/>
      <c r="M68" s="53"/>
      <c r="N68" s="46">
        <f t="shared" ref="N68:N79" si="2">((DATEDIF(K68,L68,"d"))+1)*M68</f>
        <v>0</v>
      </c>
      <c r="O68" s="8"/>
    </row>
    <row r="69" spans="1:15" x14ac:dyDescent="0.25">
      <c r="A69" s="173"/>
      <c r="B69" s="174"/>
      <c r="C69" s="174"/>
      <c r="D69" s="174"/>
      <c r="E69" s="174"/>
      <c r="F69" s="174"/>
      <c r="G69" s="174"/>
      <c r="H69" s="174"/>
      <c r="I69" s="174"/>
      <c r="J69" s="174"/>
      <c r="K69" s="55"/>
      <c r="L69" s="55"/>
      <c r="M69" s="56"/>
      <c r="N69" s="47">
        <f t="shared" si="2"/>
        <v>0</v>
      </c>
      <c r="O69" s="9"/>
    </row>
    <row r="70" spans="1:15" x14ac:dyDescent="0.25">
      <c r="A70" s="173"/>
      <c r="B70" s="174"/>
      <c r="C70" s="174"/>
      <c r="D70" s="174"/>
      <c r="E70" s="174"/>
      <c r="F70" s="174"/>
      <c r="G70" s="174"/>
      <c r="H70" s="174"/>
      <c r="I70" s="174"/>
      <c r="J70" s="174"/>
      <c r="K70" s="55"/>
      <c r="L70" s="55"/>
      <c r="M70" s="56"/>
      <c r="N70" s="47">
        <f t="shared" si="2"/>
        <v>0</v>
      </c>
      <c r="O70" s="9"/>
    </row>
    <row r="71" spans="1:15" x14ac:dyDescent="0.25">
      <c r="A71" s="173"/>
      <c r="B71" s="174"/>
      <c r="C71" s="174"/>
      <c r="D71" s="174"/>
      <c r="E71" s="174"/>
      <c r="F71" s="174"/>
      <c r="G71" s="174"/>
      <c r="H71" s="174"/>
      <c r="I71" s="174"/>
      <c r="J71" s="174"/>
      <c r="K71" s="55"/>
      <c r="L71" s="55"/>
      <c r="M71" s="56"/>
      <c r="N71" s="47">
        <f t="shared" si="2"/>
        <v>0</v>
      </c>
      <c r="O71" s="9"/>
    </row>
    <row r="72" spans="1:15" x14ac:dyDescent="0.2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55"/>
      <c r="L72" s="55"/>
      <c r="M72" s="56"/>
      <c r="N72" s="47">
        <f t="shared" si="2"/>
        <v>0</v>
      </c>
      <c r="O72" s="9"/>
    </row>
    <row r="73" spans="1:15" x14ac:dyDescent="0.2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55"/>
      <c r="L73" s="55"/>
      <c r="M73" s="56"/>
      <c r="N73" s="47">
        <f t="shared" si="2"/>
        <v>0</v>
      </c>
      <c r="O73" s="9"/>
    </row>
    <row r="74" spans="1:15" x14ac:dyDescent="0.2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55"/>
      <c r="L74" s="55"/>
      <c r="M74" s="56"/>
      <c r="N74" s="47">
        <f t="shared" si="2"/>
        <v>0</v>
      </c>
      <c r="O74" s="9"/>
    </row>
    <row r="75" spans="1:15" x14ac:dyDescent="0.25">
      <c r="A75" s="173"/>
      <c r="B75" s="174"/>
      <c r="C75" s="174"/>
      <c r="D75" s="174"/>
      <c r="E75" s="174"/>
      <c r="F75" s="174"/>
      <c r="G75" s="174"/>
      <c r="H75" s="174"/>
      <c r="I75" s="174"/>
      <c r="J75" s="174"/>
      <c r="K75" s="55"/>
      <c r="L75" s="55"/>
      <c r="M75" s="56"/>
      <c r="N75" s="47">
        <f t="shared" si="2"/>
        <v>0</v>
      </c>
      <c r="O75" s="9"/>
    </row>
    <row r="76" spans="1:15" x14ac:dyDescent="0.25">
      <c r="A76" s="173"/>
      <c r="B76" s="174"/>
      <c r="C76" s="174"/>
      <c r="D76" s="174"/>
      <c r="E76" s="174"/>
      <c r="F76" s="174"/>
      <c r="G76" s="174"/>
      <c r="H76" s="174"/>
      <c r="I76" s="174"/>
      <c r="J76" s="174"/>
      <c r="K76" s="55"/>
      <c r="L76" s="57"/>
      <c r="M76" s="58"/>
      <c r="N76" s="47">
        <f t="shared" si="2"/>
        <v>0</v>
      </c>
      <c r="O76" s="9"/>
    </row>
    <row r="77" spans="1:15" x14ac:dyDescent="0.25">
      <c r="A77" s="173"/>
      <c r="B77" s="174"/>
      <c r="C77" s="174"/>
      <c r="D77" s="174"/>
      <c r="E77" s="174"/>
      <c r="F77" s="174"/>
      <c r="G77" s="174"/>
      <c r="H77" s="174"/>
      <c r="I77" s="174"/>
      <c r="J77" s="174"/>
      <c r="K77" s="55"/>
      <c r="L77" s="55"/>
      <c r="M77" s="56"/>
      <c r="N77" s="47">
        <f t="shared" si="2"/>
        <v>0</v>
      </c>
      <c r="O77" s="9"/>
    </row>
    <row r="78" spans="1:15" x14ac:dyDescent="0.25">
      <c r="A78" s="173"/>
      <c r="B78" s="174"/>
      <c r="C78" s="174"/>
      <c r="D78" s="174"/>
      <c r="E78" s="174"/>
      <c r="F78" s="174"/>
      <c r="G78" s="174"/>
      <c r="H78" s="174"/>
      <c r="I78" s="174"/>
      <c r="J78" s="174"/>
      <c r="K78" s="55"/>
      <c r="L78" s="55"/>
      <c r="M78" s="56"/>
      <c r="N78" s="47">
        <f t="shared" si="2"/>
        <v>0</v>
      </c>
      <c r="O78" s="9"/>
    </row>
    <row r="79" spans="1:15" ht="15.75" thickBot="1" x14ac:dyDescent="0.3">
      <c r="A79" s="257"/>
      <c r="B79" s="258"/>
      <c r="C79" s="258"/>
      <c r="D79" s="258"/>
      <c r="E79" s="258"/>
      <c r="F79" s="258"/>
      <c r="G79" s="258"/>
      <c r="H79" s="258"/>
      <c r="I79" s="258"/>
      <c r="J79" s="258"/>
      <c r="K79" s="63"/>
      <c r="L79" s="63"/>
      <c r="M79" s="64"/>
      <c r="N79" s="48">
        <f t="shared" si="2"/>
        <v>0</v>
      </c>
      <c r="O79" s="9"/>
    </row>
    <row r="80" spans="1:15" ht="15.75" customHeight="1" thickBot="1" x14ac:dyDescent="0.3">
      <c r="A80" s="11"/>
      <c r="B80" s="11"/>
      <c r="C80" s="11"/>
      <c r="D80" s="11"/>
      <c r="E80" s="11"/>
      <c r="F80" s="11"/>
      <c r="G80" s="11"/>
      <c r="H80" s="11"/>
      <c r="I80" s="11"/>
      <c r="K80" s="153" t="s">
        <v>40</v>
      </c>
      <c r="L80" s="154"/>
      <c r="M80" s="155"/>
      <c r="N80" s="33">
        <f>ROUNDDOWN((SUM(N68:N79))/30,0)</f>
        <v>0</v>
      </c>
      <c r="O80" s="9"/>
    </row>
    <row r="81" spans="1:15" ht="15.75" customHeight="1" thickBo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3"/>
      <c r="L81" s="175" t="s">
        <v>54</v>
      </c>
      <c r="M81" s="176"/>
      <c r="N81" s="36">
        <f>N80*0.17</f>
        <v>0</v>
      </c>
      <c r="O81" s="34"/>
    </row>
    <row r="82" spans="1:15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3"/>
      <c r="K82" s="13"/>
      <c r="L82" s="13"/>
      <c r="M82" s="13"/>
      <c r="N82" s="13"/>
      <c r="O82" s="13"/>
    </row>
    <row r="83" spans="1:15" ht="15" customHeight="1" x14ac:dyDescent="0.25">
      <c r="A83" s="256" t="s">
        <v>52</v>
      </c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</row>
    <row r="84" spans="1:15" ht="15.75" thickBot="1" x14ac:dyDescent="0.3">
      <c r="A84" s="256"/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</row>
    <row r="85" spans="1:15" ht="15.75" thickBo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201" t="s">
        <v>24</v>
      </c>
      <c r="L85" s="202"/>
      <c r="M85" s="203"/>
      <c r="N85" s="191">
        <f>(SUM(N43,N62,N81))</f>
        <v>0</v>
      </c>
      <c r="O85" s="192"/>
    </row>
    <row r="86" spans="1:15" ht="15.75" thickBot="1" x14ac:dyDescent="0.3"/>
    <row r="87" spans="1:15" ht="15.75" thickBot="1" x14ac:dyDescent="0.3">
      <c r="A87" s="2"/>
      <c r="B87" s="2"/>
      <c r="C87" s="2"/>
      <c r="D87" s="2"/>
      <c r="E87" s="2"/>
      <c r="F87" s="2"/>
      <c r="G87" s="2"/>
      <c r="H87" s="2"/>
      <c r="I87" s="112" t="s">
        <v>25</v>
      </c>
      <c r="J87" s="113"/>
      <c r="K87" s="113"/>
      <c r="L87" s="113"/>
      <c r="M87" s="114"/>
      <c r="N87" s="193">
        <f>IF((N85&gt;=20),20,N85)</f>
        <v>0</v>
      </c>
      <c r="O87" s="194"/>
    </row>
    <row r="89" spans="1:15" x14ac:dyDescent="0.25">
      <c r="A89" s="171" t="s">
        <v>72</v>
      </c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</row>
    <row r="96" spans="1:15" ht="15.75" thickBot="1" x14ac:dyDescent="0.3"/>
    <row r="97" spans="1:15" ht="15.75" thickBot="1" x14ac:dyDescent="0.3">
      <c r="A97" s="142" t="s">
        <v>11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4"/>
    </row>
    <row r="99" spans="1:15" ht="15" customHeight="1" x14ac:dyDescent="0.25">
      <c r="A99" s="120" t="s">
        <v>47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</row>
    <row r="100" spans="1:15" x14ac:dyDescent="0.2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</row>
    <row r="102" spans="1:15" x14ac:dyDescent="0.25">
      <c r="A102" s="147" t="s">
        <v>55</v>
      </c>
      <c r="B102" s="147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</row>
    <row r="103" spans="1:15" ht="15.75" thickBot="1" x14ac:dyDescent="0.3">
      <c r="K103" s="1"/>
      <c r="L103" s="1"/>
    </row>
    <row r="104" spans="1:15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65" t="s">
        <v>41</v>
      </c>
      <c r="N104" s="266"/>
      <c r="O104" s="145" t="s">
        <v>8</v>
      </c>
    </row>
    <row r="105" spans="1:15" ht="24.75" customHeight="1" thickBot="1" x14ac:dyDescent="0.3">
      <c r="A105" s="148" t="s">
        <v>12</v>
      </c>
      <c r="B105" s="149"/>
      <c r="C105" s="149"/>
      <c r="D105" s="149"/>
      <c r="E105" s="149"/>
      <c r="F105" s="149"/>
      <c r="G105" s="150"/>
      <c r="H105" s="148" t="s">
        <v>13</v>
      </c>
      <c r="I105" s="149"/>
      <c r="J105" s="149"/>
      <c r="K105" s="150"/>
      <c r="L105" s="50" t="s">
        <v>48</v>
      </c>
      <c r="M105" s="267"/>
      <c r="N105" s="268"/>
      <c r="O105" s="146"/>
    </row>
    <row r="106" spans="1:15" x14ac:dyDescent="0.25">
      <c r="A106" s="248"/>
      <c r="B106" s="249"/>
      <c r="C106" s="249"/>
      <c r="D106" s="249"/>
      <c r="E106" s="249"/>
      <c r="F106" s="249"/>
      <c r="G106" s="250"/>
      <c r="H106" s="248"/>
      <c r="I106" s="249"/>
      <c r="J106" s="249"/>
      <c r="K106" s="250"/>
      <c r="L106" s="67"/>
      <c r="M106" s="246">
        <f>IF(AND(ISTEXT(H106),L106&gt;="2018"),0.1,0)</f>
        <v>0</v>
      </c>
      <c r="N106" s="247"/>
      <c r="O106" s="14"/>
    </row>
    <row r="107" spans="1:15" x14ac:dyDescent="0.25">
      <c r="A107" s="210"/>
      <c r="B107" s="211"/>
      <c r="C107" s="211"/>
      <c r="D107" s="211"/>
      <c r="E107" s="211"/>
      <c r="F107" s="211"/>
      <c r="G107" s="251"/>
      <c r="H107" s="210"/>
      <c r="I107" s="211"/>
      <c r="J107" s="211"/>
      <c r="K107" s="251"/>
      <c r="L107" s="68"/>
      <c r="M107" s="246">
        <f t="shared" ref="M107:M126" si="3">IF(AND(ISTEXT(H107),L107&gt;="2018"),0.1,0)</f>
        <v>0</v>
      </c>
      <c r="N107" s="247"/>
      <c r="O107" s="9"/>
    </row>
    <row r="108" spans="1:15" x14ac:dyDescent="0.25">
      <c r="A108" s="210"/>
      <c r="B108" s="211"/>
      <c r="C108" s="211"/>
      <c r="D108" s="211"/>
      <c r="E108" s="211"/>
      <c r="F108" s="211"/>
      <c r="G108" s="251"/>
      <c r="H108" s="210"/>
      <c r="I108" s="211"/>
      <c r="J108" s="211"/>
      <c r="K108" s="251"/>
      <c r="L108" s="68"/>
      <c r="M108" s="246">
        <f t="shared" si="3"/>
        <v>0</v>
      </c>
      <c r="N108" s="247"/>
      <c r="O108" s="9"/>
    </row>
    <row r="109" spans="1:15" x14ac:dyDescent="0.25">
      <c r="A109" s="210"/>
      <c r="B109" s="211"/>
      <c r="C109" s="211"/>
      <c r="D109" s="211"/>
      <c r="E109" s="211"/>
      <c r="F109" s="211"/>
      <c r="G109" s="251"/>
      <c r="H109" s="210"/>
      <c r="I109" s="211"/>
      <c r="J109" s="211"/>
      <c r="K109" s="251"/>
      <c r="L109" s="68"/>
      <c r="M109" s="246">
        <f t="shared" si="3"/>
        <v>0</v>
      </c>
      <c r="N109" s="247"/>
      <c r="O109" s="9"/>
    </row>
    <row r="110" spans="1:15" x14ac:dyDescent="0.25">
      <c r="A110" s="210"/>
      <c r="B110" s="211"/>
      <c r="C110" s="211"/>
      <c r="D110" s="211"/>
      <c r="E110" s="211"/>
      <c r="F110" s="211"/>
      <c r="G110" s="251"/>
      <c r="H110" s="210"/>
      <c r="I110" s="211"/>
      <c r="J110" s="211"/>
      <c r="K110" s="251"/>
      <c r="L110" s="68"/>
      <c r="M110" s="246">
        <f t="shared" si="3"/>
        <v>0</v>
      </c>
      <c r="N110" s="247"/>
      <c r="O110" s="9"/>
    </row>
    <row r="111" spans="1:15" x14ac:dyDescent="0.25">
      <c r="A111" s="210"/>
      <c r="B111" s="211"/>
      <c r="C111" s="211"/>
      <c r="D111" s="211"/>
      <c r="E111" s="211"/>
      <c r="F111" s="211"/>
      <c r="G111" s="251"/>
      <c r="H111" s="210"/>
      <c r="I111" s="211"/>
      <c r="J111" s="211"/>
      <c r="K111" s="251"/>
      <c r="L111" s="68"/>
      <c r="M111" s="246">
        <f t="shared" si="3"/>
        <v>0</v>
      </c>
      <c r="N111" s="247"/>
      <c r="O111" s="9"/>
    </row>
    <row r="112" spans="1:15" x14ac:dyDescent="0.25">
      <c r="A112" s="210"/>
      <c r="B112" s="211"/>
      <c r="C112" s="211"/>
      <c r="D112" s="211"/>
      <c r="E112" s="211"/>
      <c r="F112" s="211"/>
      <c r="G112" s="251"/>
      <c r="H112" s="210"/>
      <c r="I112" s="211"/>
      <c r="J112" s="211"/>
      <c r="K112" s="251"/>
      <c r="L112" s="68"/>
      <c r="M112" s="246">
        <f t="shared" si="3"/>
        <v>0</v>
      </c>
      <c r="N112" s="247"/>
      <c r="O112" s="9"/>
    </row>
    <row r="113" spans="1:15" x14ac:dyDescent="0.25">
      <c r="A113" s="210"/>
      <c r="B113" s="211"/>
      <c r="C113" s="211"/>
      <c r="D113" s="211"/>
      <c r="E113" s="211"/>
      <c r="F113" s="211"/>
      <c r="G113" s="251"/>
      <c r="H113" s="210"/>
      <c r="I113" s="211"/>
      <c r="J113" s="211"/>
      <c r="K113" s="251"/>
      <c r="L113" s="68"/>
      <c r="M113" s="246">
        <f t="shared" si="3"/>
        <v>0</v>
      </c>
      <c r="N113" s="247"/>
      <c r="O113" s="9"/>
    </row>
    <row r="114" spans="1:15" x14ac:dyDescent="0.25">
      <c r="A114" s="210"/>
      <c r="B114" s="211"/>
      <c r="C114" s="211"/>
      <c r="D114" s="211"/>
      <c r="E114" s="211"/>
      <c r="F114" s="211"/>
      <c r="G114" s="251"/>
      <c r="H114" s="210"/>
      <c r="I114" s="211"/>
      <c r="J114" s="211"/>
      <c r="K114" s="251"/>
      <c r="L114" s="68"/>
      <c r="M114" s="246">
        <f t="shared" si="3"/>
        <v>0</v>
      </c>
      <c r="N114" s="247"/>
      <c r="O114" s="9"/>
    </row>
    <row r="115" spans="1:15" x14ac:dyDescent="0.25">
      <c r="A115" s="210"/>
      <c r="B115" s="211"/>
      <c r="C115" s="211"/>
      <c r="D115" s="211"/>
      <c r="E115" s="211"/>
      <c r="F115" s="211"/>
      <c r="G115" s="251"/>
      <c r="H115" s="210"/>
      <c r="I115" s="211"/>
      <c r="J115" s="211"/>
      <c r="K115" s="251"/>
      <c r="L115" s="68"/>
      <c r="M115" s="246">
        <f t="shared" si="3"/>
        <v>0</v>
      </c>
      <c r="N115" s="247"/>
      <c r="O115" s="9"/>
    </row>
    <row r="116" spans="1:15" x14ac:dyDescent="0.25">
      <c r="A116" s="210"/>
      <c r="B116" s="211"/>
      <c r="C116" s="211"/>
      <c r="D116" s="211"/>
      <c r="E116" s="211"/>
      <c r="F116" s="211"/>
      <c r="G116" s="251"/>
      <c r="H116" s="210"/>
      <c r="I116" s="211"/>
      <c r="J116" s="211"/>
      <c r="K116" s="251"/>
      <c r="L116" s="68"/>
      <c r="M116" s="246">
        <f t="shared" si="3"/>
        <v>0</v>
      </c>
      <c r="N116" s="247"/>
      <c r="O116" s="9"/>
    </row>
    <row r="117" spans="1:15" x14ac:dyDescent="0.25">
      <c r="A117" s="210"/>
      <c r="B117" s="211"/>
      <c r="C117" s="211"/>
      <c r="D117" s="211"/>
      <c r="E117" s="211"/>
      <c r="F117" s="211"/>
      <c r="G117" s="251"/>
      <c r="H117" s="210"/>
      <c r="I117" s="211"/>
      <c r="J117" s="211"/>
      <c r="K117" s="251"/>
      <c r="L117" s="68"/>
      <c r="M117" s="246">
        <f t="shared" si="3"/>
        <v>0</v>
      </c>
      <c r="N117" s="247"/>
      <c r="O117" s="9"/>
    </row>
    <row r="118" spans="1:15" x14ac:dyDescent="0.25">
      <c r="A118" s="210"/>
      <c r="B118" s="211"/>
      <c r="C118" s="211"/>
      <c r="D118" s="211"/>
      <c r="E118" s="211"/>
      <c r="F118" s="211"/>
      <c r="G118" s="251"/>
      <c r="H118" s="210"/>
      <c r="I118" s="211"/>
      <c r="J118" s="211"/>
      <c r="K118" s="251"/>
      <c r="L118" s="68"/>
      <c r="M118" s="246">
        <f t="shared" si="3"/>
        <v>0</v>
      </c>
      <c r="N118" s="247"/>
      <c r="O118" s="9"/>
    </row>
    <row r="119" spans="1:15" x14ac:dyDescent="0.25">
      <c r="A119" s="210"/>
      <c r="B119" s="211"/>
      <c r="C119" s="211"/>
      <c r="D119" s="211"/>
      <c r="E119" s="211"/>
      <c r="F119" s="211"/>
      <c r="G119" s="251"/>
      <c r="H119" s="210"/>
      <c r="I119" s="211"/>
      <c r="J119" s="211"/>
      <c r="K119" s="251"/>
      <c r="L119" s="68"/>
      <c r="M119" s="246">
        <f t="shared" si="3"/>
        <v>0</v>
      </c>
      <c r="N119" s="247"/>
      <c r="O119" s="9"/>
    </row>
    <row r="120" spans="1:15" x14ac:dyDescent="0.25">
      <c r="A120" s="210"/>
      <c r="B120" s="211"/>
      <c r="C120" s="211"/>
      <c r="D120" s="211"/>
      <c r="E120" s="211"/>
      <c r="F120" s="211"/>
      <c r="G120" s="251"/>
      <c r="H120" s="210"/>
      <c r="I120" s="211"/>
      <c r="J120" s="211"/>
      <c r="K120" s="251"/>
      <c r="L120" s="68"/>
      <c r="M120" s="246">
        <f t="shared" si="3"/>
        <v>0</v>
      </c>
      <c r="N120" s="247"/>
      <c r="O120" s="9"/>
    </row>
    <row r="121" spans="1:15" x14ac:dyDescent="0.25">
      <c r="A121" s="210"/>
      <c r="B121" s="211"/>
      <c r="C121" s="211"/>
      <c r="D121" s="211"/>
      <c r="E121" s="211"/>
      <c r="F121" s="211"/>
      <c r="G121" s="251"/>
      <c r="H121" s="210"/>
      <c r="I121" s="211"/>
      <c r="J121" s="211"/>
      <c r="K121" s="251"/>
      <c r="L121" s="68"/>
      <c r="M121" s="246">
        <f t="shared" si="3"/>
        <v>0</v>
      </c>
      <c r="N121" s="247"/>
      <c r="O121" s="9"/>
    </row>
    <row r="122" spans="1:15" x14ac:dyDescent="0.25">
      <c r="A122" s="210"/>
      <c r="B122" s="211"/>
      <c r="C122" s="211"/>
      <c r="D122" s="211"/>
      <c r="E122" s="211"/>
      <c r="F122" s="211"/>
      <c r="G122" s="251"/>
      <c r="H122" s="210"/>
      <c r="I122" s="211"/>
      <c r="J122" s="211"/>
      <c r="K122" s="251"/>
      <c r="L122" s="68"/>
      <c r="M122" s="246">
        <f t="shared" si="3"/>
        <v>0</v>
      </c>
      <c r="N122" s="247"/>
      <c r="O122" s="9"/>
    </row>
    <row r="123" spans="1:15" x14ac:dyDescent="0.25">
      <c r="A123" s="210"/>
      <c r="B123" s="211"/>
      <c r="C123" s="211"/>
      <c r="D123" s="211"/>
      <c r="E123" s="211"/>
      <c r="F123" s="211"/>
      <c r="G123" s="251"/>
      <c r="H123" s="210"/>
      <c r="I123" s="211"/>
      <c r="J123" s="211"/>
      <c r="K123" s="251"/>
      <c r="L123" s="68"/>
      <c r="M123" s="246">
        <f t="shared" si="3"/>
        <v>0</v>
      </c>
      <c r="N123" s="247"/>
      <c r="O123" s="9"/>
    </row>
    <row r="124" spans="1:15" x14ac:dyDescent="0.25">
      <c r="A124" s="210"/>
      <c r="B124" s="211"/>
      <c r="C124" s="211"/>
      <c r="D124" s="211"/>
      <c r="E124" s="211"/>
      <c r="F124" s="211"/>
      <c r="G124" s="251"/>
      <c r="H124" s="210"/>
      <c r="I124" s="211"/>
      <c r="J124" s="211"/>
      <c r="K124" s="251"/>
      <c r="L124" s="68"/>
      <c r="M124" s="246">
        <f t="shared" si="3"/>
        <v>0</v>
      </c>
      <c r="N124" s="247"/>
      <c r="O124" s="9"/>
    </row>
    <row r="125" spans="1:15" x14ac:dyDescent="0.25">
      <c r="A125" s="210"/>
      <c r="B125" s="211"/>
      <c r="C125" s="211"/>
      <c r="D125" s="211"/>
      <c r="E125" s="211"/>
      <c r="F125" s="211"/>
      <c r="G125" s="251"/>
      <c r="H125" s="210"/>
      <c r="I125" s="211"/>
      <c r="J125" s="211"/>
      <c r="K125" s="251"/>
      <c r="L125" s="68"/>
      <c r="M125" s="246">
        <f t="shared" si="3"/>
        <v>0</v>
      </c>
      <c r="N125" s="247"/>
      <c r="O125" s="9"/>
    </row>
    <row r="126" spans="1:15" ht="15.75" thickBot="1" x14ac:dyDescent="0.3">
      <c r="A126" s="213"/>
      <c r="B126" s="214"/>
      <c r="C126" s="214"/>
      <c r="D126" s="214"/>
      <c r="E126" s="214"/>
      <c r="F126" s="214"/>
      <c r="G126" s="255"/>
      <c r="H126" s="213"/>
      <c r="I126" s="214"/>
      <c r="J126" s="214"/>
      <c r="K126" s="255"/>
      <c r="L126" s="69"/>
      <c r="M126" s="246">
        <f t="shared" si="3"/>
        <v>0</v>
      </c>
      <c r="N126" s="247"/>
      <c r="O126" s="9"/>
    </row>
    <row r="127" spans="1:15" ht="15.75" thickBot="1" x14ac:dyDescent="0.3">
      <c r="K127" s="264" t="s">
        <v>54</v>
      </c>
      <c r="L127" s="176"/>
      <c r="M127" s="237">
        <f>SUM(M106:N126)</f>
        <v>0</v>
      </c>
      <c r="N127" s="238"/>
      <c r="O127" s="10"/>
    </row>
    <row r="129" spans="1:20" x14ac:dyDescent="0.25">
      <c r="A129" s="147" t="s">
        <v>56</v>
      </c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</row>
    <row r="130" spans="1:20" ht="15.75" thickBot="1" x14ac:dyDescent="0.3">
      <c r="T130" t="s">
        <v>43</v>
      </c>
    </row>
    <row r="131" spans="1:20" ht="15.75" thickBot="1" x14ac:dyDescent="0.3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217" t="s">
        <v>42</v>
      </c>
      <c r="L131" s="218"/>
      <c r="M131" s="244" t="s">
        <v>9</v>
      </c>
      <c r="N131" s="245"/>
      <c r="O131" s="145" t="s">
        <v>8</v>
      </c>
      <c r="T131" t="s">
        <v>44</v>
      </c>
    </row>
    <row r="132" spans="1:20" ht="24.75" customHeight="1" thickBot="1" x14ac:dyDescent="0.3">
      <c r="A132" s="148" t="s">
        <v>12</v>
      </c>
      <c r="B132" s="149"/>
      <c r="C132" s="149"/>
      <c r="D132" s="149"/>
      <c r="E132" s="149"/>
      <c r="F132" s="150"/>
      <c r="G132" s="148" t="s">
        <v>13</v>
      </c>
      <c r="H132" s="149"/>
      <c r="I132" s="150"/>
      <c r="J132" s="50" t="s">
        <v>48</v>
      </c>
      <c r="K132" s="65" t="s">
        <v>14</v>
      </c>
      <c r="L132" s="66" t="s">
        <v>61</v>
      </c>
      <c r="M132" s="80" t="s">
        <v>14</v>
      </c>
      <c r="N132" s="81" t="s">
        <v>15</v>
      </c>
      <c r="O132" s="146"/>
    </row>
    <row r="133" spans="1:20" x14ac:dyDescent="0.25">
      <c r="A133" s="252"/>
      <c r="B133" s="253"/>
      <c r="C133" s="253"/>
      <c r="D133" s="253"/>
      <c r="E133" s="253"/>
      <c r="F133" s="254"/>
      <c r="G133" s="252"/>
      <c r="H133" s="253"/>
      <c r="I133" s="254"/>
      <c r="J133" s="70"/>
      <c r="K133" s="71"/>
      <c r="L133" s="72"/>
      <c r="M133" s="16">
        <f>IF(AND(K133="si",J133&gt;="2018"),0.2,0)</f>
        <v>0</v>
      </c>
      <c r="N133" s="17">
        <f>IF(AND(L133="si",J133&gt;="2018"),0.2,0)</f>
        <v>0</v>
      </c>
      <c r="O133" s="8"/>
    </row>
    <row r="134" spans="1:20" x14ac:dyDescent="0.25">
      <c r="A134" s="156"/>
      <c r="B134" s="157"/>
      <c r="C134" s="157"/>
      <c r="D134" s="157"/>
      <c r="E134" s="157"/>
      <c r="F134" s="158"/>
      <c r="G134" s="156"/>
      <c r="H134" s="157"/>
      <c r="I134" s="158"/>
      <c r="J134" s="68"/>
      <c r="K134" s="73"/>
      <c r="L134" s="74"/>
      <c r="M134" s="18">
        <f>IF(AND(K134="si",J134&gt;="2018"),0.2,0)</f>
        <v>0</v>
      </c>
      <c r="N134" s="19">
        <f>IF(AND(L134="si",J134&gt;="2018"),0.2,0)</f>
        <v>0</v>
      </c>
      <c r="O134" s="9"/>
    </row>
    <row r="135" spans="1:20" x14ac:dyDescent="0.25">
      <c r="A135" s="156"/>
      <c r="B135" s="157"/>
      <c r="C135" s="157"/>
      <c r="D135" s="157"/>
      <c r="E135" s="157"/>
      <c r="F135" s="158"/>
      <c r="G135" s="156"/>
      <c r="H135" s="157"/>
      <c r="I135" s="158"/>
      <c r="J135" s="68"/>
      <c r="K135" s="73"/>
      <c r="L135" s="74"/>
      <c r="M135" s="18">
        <f t="shared" ref="M135:M152" si="4">IF(AND(K135="si",J135&gt;="2018"),0.2,0)</f>
        <v>0</v>
      </c>
      <c r="N135" s="19">
        <f t="shared" ref="N135:N152" si="5">IF(AND(L135="si",J135&gt;="2018"),0.2,0)</f>
        <v>0</v>
      </c>
      <c r="O135" s="9"/>
    </row>
    <row r="136" spans="1:20" x14ac:dyDescent="0.25">
      <c r="A136" s="156"/>
      <c r="B136" s="157"/>
      <c r="C136" s="157"/>
      <c r="D136" s="157"/>
      <c r="E136" s="157"/>
      <c r="F136" s="158"/>
      <c r="G136" s="156"/>
      <c r="H136" s="157"/>
      <c r="I136" s="158"/>
      <c r="J136" s="68"/>
      <c r="K136" s="73"/>
      <c r="L136" s="74"/>
      <c r="M136" s="18">
        <f t="shared" si="4"/>
        <v>0</v>
      </c>
      <c r="N136" s="19">
        <f t="shared" si="5"/>
        <v>0</v>
      </c>
      <c r="O136" s="9"/>
    </row>
    <row r="137" spans="1:20" x14ac:dyDescent="0.25">
      <c r="A137" s="156"/>
      <c r="B137" s="157"/>
      <c r="C137" s="157"/>
      <c r="D137" s="157"/>
      <c r="E137" s="157"/>
      <c r="F137" s="158"/>
      <c r="G137" s="156"/>
      <c r="H137" s="157"/>
      <c r="I137" s="158"/>
      <c r="J137" s="68"/>
      <c r="K137" s="73"/>
      <c r="L137" s="74"/>
      <c r="M137" s="18">
        <f t="shared" si="4"/>
        <v>0</v>
      </c>
      <c r="N137" s="19">
        <f t="shared" si="5"/>
        <v>0</v>
      </c>
      <c r="O137" s="9"/>
    </row>
    <row r="138" spans="1:20" x14ac:dyDescent="0.25">
      <c r="A138" s="156"/>
      <c r="B138" s="157"/>
      <c r="C138" s="157"/>
      <c r="D138" s="157"/>
      <c r="E138" s="157"/>
      <c r="F138" s="158"/>
      <c r="G138" s="156"/>
      <c r="H138" s="157"/>
      <c r="I138" s="158"/>
      <c r="J138" s="68"/>
      <c r="K138" s="73"/>
      <c r="L138" s="74"/>
      <c r="M138" s="18">
        <f t="shared" si="4"/>
        <v>0</v>
      </c>
      <c r="N138" s="19">
        <f t="shared" si="5"/>
        <v>0</v>
      </c>
      <c r="O138" s="9"/>
    </row>
    <row r="139" spans="1:20" x14ac:dyDescent="0.25">
      <c r="A139" s="156"/>
      <c r="B139" s="157"/>
      <c r="C139" s="157"/>
      <c r="D139" s="157"/>
      <c r="E139" s="157"/>
      <c r="F139" s="158"/>
      <c r="G139" s="156"/>
      <c r="H139" s="157"/>
      <c r="I139" s="158"/>
      <c r="J139" s="68"/>
      <c r="K139" s="73"/>
      <c r="L139" s="74"/>
      <c r="M139" s="18">
        <f t="shared" si="4"/>
        <v>0</v>
      </c>
      <c r="N139" s="19">
        <f t="shared" si="5"/>
        <v>0</v>
      </c>
      <c r="O139" s="9"/>
    </row>
    <row r="140" spans="1:20" x14ac:dyDescent="0.25">
      <c r="A140" s="156"/>
      <c r="B140" s="157"/>
      <c r="C140" s="157"/>
      <c r="D140" s="157"/>
      <c r="E140" s="157"/>
      <c r="F140" s="158"/>
      <c r="G140" s="156"/>
      <c r="H140" s="157"/>
      <c r="I140" s="158"/>
      <c r="J140" s="68"/>
      <c r="K140" s="73"/>
      <c r="L140" s="74"/>
      <c r="M140" s="18">
        <f t="shared" si="4"/>
        <v>0</v>
      </c>
      <c r="N140" s="19">
        <f t="shared" si="5"/>
        <v>0</v>
      </c>
      <c r="O140" s="9"/>
    </row>
    <row r="141" spans="1:20" x14ac:dyDescent="0.25">
      <c r="A141" s="156"/>
      <c r="B141" s="157"/>
      <c r="C141" s="157"/>
      <c r="D141" s="157"/>
      <c r="E141" s="157"/>
      <c r="F141" s="158"/>
      <c r="G141" s="156"/>
      <c r="H141" s="157"/>
      <c r="I141" s="158"/>
      <c r="J141" s="68"/>
      <c r="K141" s="73"/>
      <c r="L141" s="74"/>
      <c r="M141" s="18">
        <f t="shared" si="4"/>
        <v>0</v>
      </c>
      <c r="N141" s="19">
        <f t="shared" si="5"/>
        <v>0</v>
      </c>
      <c r="O141" s="9"/>
    </row>
    <row r="142" spans="1:20" x14ac:dyDescent="0.25">
      <c r="A142" s="156"/>
      <c r="B142" s="157"/>
      <c r="C142" s="157"/>
      <c r="D142" s="157"/>
      <c r="E142" s="157"/>
      <c r="F142" s="158"/>
      <c r="G142" s="156"/>
      <c r="H142" s="157"/>
      <c r="I142" s="158"/>
      <c r="J142" s="68"/>
      <c r="K142" s="73"/>
      <c r="L142" s="74"/>
      <c r="M142" s="18">
        <f t="shared" si="4"/>
        <v>0</v>
      </c>
      <c r="N142" s="19">
        <f t="shared" si="5"/>
        <v>0</v>
      </c>
      <c r="O142" s="9"/>
    </row>
    <row r="143" spans="1:20" x14ac:dyDescent="0.25">
      <c r="A143" s="156"/>
      <c r="B143" s="157"/>
      <c r="C143" s="157"/>
      <c r="D143" s="157"/>
      <c r="E143" s="157"/>
      <c r="F143" s="158"/>
      <c r="G143" s="156"/>
      <c r="H143" s="157"/>
      <c r="I143" s="158"/>
      <c r="J143" s="68"/>
      <c r="K143" s="73"/>
      <c r="L143" s="74"/>
      <c r="M143" s="18">
        <f t="shared" si="4"/>
        <v>0</v>
      </c>
      <c r="N143" s="19">
        <f t="shared" si="5"/>
        <v>0</v>
      </c>
      <c r="O143" s="9"/>
    </row>
    <row r="144" spans="1:20" x14ac:dyDescent="0.25">
      <c r="A144" s="156"/>
      <c r="B144" s="157"/>
      <c r="C144" s="157"/>
      <c r="D144" s="157"/>
      <c r="E144" s="157"/>
      <c r="F144" s="158"/>
      <c r="G144" s="156"/>
      <c r="H144" s="157"/>
      <c r="I144" s="158"/>
      <c r="J144" s="68"/>
      <c r="K144" s="73"/>
      <c r="L144" s="74"/>
      <c r="M144" s="18">
        <f t="shared" si="4"/>
        <v>0</v>
      </c>
      <c r="N144" s="19">
        <f t="shared" si="5"/>
        <v>0</v>
      </c>
      <c r="O144" s="9"/>
    </row>
    <row r="145" spans="1:20" x14ac:dyDescent="0.25">
      <c r="A145" s="156"/>
      <c r="B145" s="157"/>
      <c r="C145" s="157"/>
      <c r="D145" s="157"/>
      <c r="E145" s="157"/>
      <c r="F145" s="158"/>
      <c r="G145" s="156"/>
      <c r="H145" s="157"/>
      <c r="I145" s="158"/>
      <c r="J145" s="68"/>
      <c r="K145" s="73"/>
      <c r="L145" s="74"/>
      <c r="M145" s="18">
        <f t="shared" si="4"/>
        <v>0</v>
      </c>
      <c r="N145" s="19">
        <f t="shared" si="5"/>
        <v>0</v>
      </c>
      <c r="O145" s="9"/>
    </row>
    <row r="146" spans="1:20" x14ac:dyDescent="0.25">
      <c r="A146" s="156"/>
      <c r="B146" s="157"/>
      <c r="C146" s="157"/>
      <c r="D146" s="157"/>
      <c r="E146" s="157"/>
      <c r="F146" s="158"/>
      <c r="G146" s="156"/>
      <c r="H146" s="157"/>
      <c r="I146" s="158"/>
      <c r="J146" s="68"/>
      <c r="K146" s="73"/>
      <c r="L146" s="74"/>
      <c r="M146" s="18">
        <f t="shared" si="4"/>
        <v>0</v>
      </c>
      <c r="N146" s="19">
        <f t="shared" si="5"/>
        <v>0</v>
      </c>
      <c r="O146" s="9"/>
    </row>
    <row r="147" spans="1:20" x14ac:dyDescent="0.25">
      <c r="A147" s="156"/>
      <c r="B147" s="157"/>
      <c r="C147" s="157"/>
      <c r="D147" s="157"/>
      <c r="E147" s="157"/>
      <c r="F147" s="158"/>
      <c r="G147" s="156"/>
      <c r="H147" s="157"/>
      <c r="I147" s="158"/>
      <c r="J147" s="68"/>
      <c r="K147" s="73"/>
      <c r="L147" s="74"/>
      <c r="M147" s="18">
        <f t="shared" si="4"/>
        <v>0</v>
      </c>
      <c r="N147" s="19">
        <f t="shared" si="5"/>
        <v>0</v>
      </c>
      <c r="O147" s="9"/>
    </row>
    <row r="148" spans="1:20" x14ac:dyDescent="0.25">
      <c r="A148" s="156"/>
      <c r="B148" s="157"/>
      <c r="C148" s="157"/>
      <c r="D148" s="157"/>
      <c r="E148" s="157"/>
      <c r="F148" s="158"/>
      <c r="G148" s="156"/>
      <c r="H148" s="157"/>
      <c r="I148" s="158"/>
      <c r="J148" s="68"/>
      <c r="K148" s="73"/>
      <c r="L148" s="74"/>
      <c r="M148" s="18">
        <f t="shared" si="4"/>
        <v>0</v>
      </c>
      <c r="N148" s="19">
        <f t="shared" si="5"/>
        <v>0</v>
      </c>
      <c r="O148" s="9"/>
    </row>
    <row r="149" spans="1:20" x14ac:dyDescent="0.25">
      <c r="A149" s="156"/>
      <c r="B149" s="157"/>
      <c r="C149" s="157"/>
      <c r="D149" s="157"/>
      <c r="E149" s="157"/>
      <c r="F149" s="158"/>
      <c r="G149" s="156"/>
      <c r="H149" s="157"/>
      <c r="I149" s="158"/>
      <c r="J149" s="68"/>
      <c r="K149" s="73"/>
      <c r="L149" s="74"/>
      <c r="M149" s="18">
        <f t="shared" si="4"/>
        <v>0</v>
      </c>
      <c r="N149" s="19">
        <f t="shared" si="5"/>
        <v>0</v>
      </c>
      <c r="O149" s="9"/>
    </row>
    <row r="150" spans="1:20" x14ac:dyDescent="0.25">
      <c r="A150" s="156"/>
      <c r="B150" s="157"/>
      <c r="C150" s="157"/>
      <c r="D150" s="157"/>
      <c r="E150" s="157"/>
      <c r="F150" s="158"/>
      <c r="G150" s="156"/>
      <c r="H150" s="157"/>
      <c r="I150" s="158"/>
      <c r="J150" s="68"/>
      <c r="K150" s="73"/>
      <c r="L150" s="74"/>
      <c r="M150" s="18">
        <f t="shared" si="4"/>
        <v>0</v>
      </c>
      <c r="N150" s="19">
        <f t="shared" si="5"/>
        <v>0</v>
      </c>
      <c r="O150" s="9"/>
    </row>
    <row r="151" spans="1:20" x14ac:dyDescent="0.25">
      <c r="A151" s="156"/>
      <c r="B151" s="157"/>
      <c r="C151" s="157"/>
      <c r="D151" s="157"/>
      <c r="E151" s="157"/>
      <c r="F151" s="158"/>
      <c r="G151" s="156"/>
      <c r="H151" s="157"/>
      <c r="I151" s="158"/>
      <c r="J151" s="68"/>
      <c r="K151" s="73"/>
      <c r="L151" s="74"/>
      <c r="M151" s="18">
        <f t="shared" si="4"/>
        <v>0</v>
      </c>
      <c r="N151" s="19">
        <f t="shared" si="5"/>
        <v>0</v>
      </c>
      <c r="O151" s="9"/>
    </row>
    <row r="152" spans="1:20" ht="15.75" thickBot="1" x14ac:dyDescent="0.3">
      <c r="A152" s="137"/>
      <c r="B152" s="138"/>
      <c r="C152" s="138"/>
      <c r="D152" s="138"/>
      <c r="E152" s="138"/>
      <c r="F152" s="159"/>
      <c r="G152" s="137"/>
      <c r="H152" s="138"/>
      <c r="I152" s="159"/>
      <c r="J152" s="69"/>
      <c r="K152" s="75"/>
      <c r="L152" s="76"/>
      <c r="M152" s="21">
        <f t="shared" si="4"/>
        <v>0</v>
      </c>
      <c r="N152" s="20">
        <f t="shared" si="5"/>
        <v>0</v>
      </c>
      <c r="O152" s="9"/>
    </row>
    <row r="153" spans="1:20" ht="15.75" thickBot="1" x14ac:dyDescent="0.3">
      <c r="K153" s="175" t="s">
        <v>54</v>
      </c>
      <c r="L153" s="176"/>
      <c r="M153" s="237">
        <f>SUM(M133:N152)</f>
        <v>0</v>
      </c>
      <c r="N153" s="238"/>
      <c r="O153" s="10"/>
    </row>
    <row r="155" spans="1:20" x14ac:dyDescent="0.25">
      <c r="A155" s="147" t="s">
        <v>57</v>
      </c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</row>
    <row r="156" spans="1:20" ht="15.75" thickBot="1" x14ac:dyDescent="0.3">
      <c r="T156" t="s">
        <v>43</v>
      </c>
    </row>
    <row r="157" spans="1:20" ht="15.75" thickBot="1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217" t="s">
        <v>42</v>
      </c>
      <c r="L157" s="218"/>
      <c r="M157" s="244" t="s">
        <v>9</v>
      </c>
      <c r="N157" s="245"/>
      <c r="O157" s="145" t="s">
        <v>8</v>
      </c>
      <c r="T157" t="s">
        <v>44</v>
      </c>
    </row>
    <row r="158" spans="1:20" ht="24.75" customHeight="1" thickBot="1" x14ac:dyDescent="0.3">
      <c r="A158" s="148" t="s">
        <v>12</v>
      </c>
      <c r="B158" s="149"/>
      <c r="C158" s="149"/>
      <c r="D158" s="149"/>
      <c r="E158" s="149"/>
      <c r="F158" s="150"/>
      <c r="G158" s="148" t="s">
        <v>13</v>
      </c>
      <c r="H158" s="149"/>
      <c r="I158" s="150"/>
      <c r="J158" s="50" t="s">
        <v>48</v>
      </c>
      <c r="K158" s="65" t="s">
        <v>14</v>
      </c>
      <c r="L158" s="66" t="s">
        <v>61</v>
      </c>
      <c r="M158" s="80" t="s">
        <v>14</v>
      </c>
      <c r="N158" s="81" t="s">
        <v>15</v>
      </c>
      <c r="O158" s="146"/>
    </row>
    <row r="159" spans="1:20" x14ac:dyDescent="0.25">
      <c r="A159" s="252"/>
      <c r="B159" s="253"/>
      <c r="C159" s="253"/>
      <c r="D159" s="253"/>
      <c r="E159" s="253"/>
      <c r="F159" s="254"/>
      <c r="G159" s="252"/>
      <c r="H159" s="253"/>
      <c r="I159" s="254"/>
      <c r="J159" s="70"/>
      <c r="K159" s="71"/>
      <c r="L159" s="72"/>
      <c r="M159" s="16">
        <f>IF(AND(K159="si",J159&gt;="2018"),0.4,0)</f>
        <v>0</v>
      </c>
      <c r="N159" s="17">
        <f>IF(AND(L159="si",J159&gt;="2018"),0.2,0)</f>
        <v>0</v>
      </c>
      <c r="O159" s="9"/>
    </row>
    <row r="160" spans="1:20" x14ac:dyDescent="0.25">
      <c r="A160" s="156"/>
      <c r="B160" s="157"/>
      <c r="C160" s="157"/>
      <c r="D160" s="157"/>
      <c r="E160" s="157"/>
      <c r="F160" s="158"/>
      <c r="G160" s="156"/>
      <c r="H160" s="157"/>
      <c r="I160" s="158"/>
      <c r="J160" s="68"/>
      <c r="K160" s="73"/>
      <c r="L160" s="74"/>
      <c r="M160" s="18">
        <f>IF(AND(K160="si",J160&gt;="2018"),0.4,0)</f>
        <v>0</v>
      </c>
      <c r="N160" s="19">
        <f>IF(AND(L160="si",J160&gt;="2018"),0.2,0)</f>
        <v>0</v>
      </c>
      <c r="O160" s="9"/>
    </row>
    <row r="161" spans="1:15" x14ac:dyDescent="0.25">
      <c r="A161" s="156"/>
      <c r="B161" s="157"/>
      <c r="C161" s="157"/>
      <c r="D161" s="157"/>
      <c r="E161" s="157"/>
      <c r="F161" s="158"/>
      <c r="G161" s="156"/>
      <c r="H161" s="157"/>
      <c r="I161" s="158"/>
      <c r="J161" s="68"/>
      <c r="K161" s="73"/>
      <c r="L161" s="74"/>
      <c r="M161" s="18">
        <f t="shared" ref="M161:M177" si="6">IF(AND(K161="si",J161&gt;="2018"),0.4,0)</f>
        <v>0</v>
      </c>
      <c r="N161" s="19">
        <f t="shared" ref="N161:N178" si="7">IF(AND(L161="si",J161&gt;="2018"),0.2,0)</f>
        <v>0</v>
      </c>
      <c r="O161" s="9"/>
    </row>
    <row r="162" spans="1:15" x14ac:dyDescent="0.25">
      <c r="A162" s="156"/>
      <c r="B162" s="157"/>
      <c r="C162" s="157"/>
      <c r="D162" s="157"/>
      <c r="E162" s="157"/>
      <c r="F162" s="158"/>
      <c r="G162" s="156"/>
      <c r="H162" s="157"/>
      <c r="I162" s="158"/>
      <c r="J162" s="68"/>
      <c r="K162" s="73"/>
      <c r="L162" s="74"/>
      <c r="M162" s="18">
        <f t="shared" si="6"/>
        <v>0</v>
      </c>
      <c r="N162" s="19">
        <f t="shared" si="7"/>
        <v>0</v>
      </c>
      <c r="O162" s="9"/>
    </row>
    <row r="163" spans="1:15" x14ac:dyDescent="0.25">
      <c r="A163" s="156"/>
      <c r="B163" s="157"/>
      <c r="C163" s="157"/>
      <c r="D163" s="157"/>
      <c r="E163" s="157"/>
      <c r="F163" s="158"/>
      <c r="G163" s="156"/>
      <c r="H163" s="157"/>
      <c r="I163" s="158"/>
      <c r="J163" s="68"/>
      <c r="K163" s="73"/>
      <c r="L163" s="74"/>
      <c r="M163" s="18">
        <f t="shared" si="6"/>
        <v>0</v>
      </c>
      <c r="N163" s="19">
        <f t="shared" si="7"/>
        <v>0</v>
      </c>
      <c r="O163" s="9"/>
    </row>
    <row r="164" spans="1:15" x14ac:dyDescent="0.25">
      <c r="A164" s="156"/>
      <c r="B164" s="157"/>
      <c r="C164" s="157"/>
      <c r="D164" s="157"/>
      <c r="E164" s="157"/>
      <c r="F164" s="158"/>
      <c r="G164" s="156"/>
      <c r="H164" s="157"/>
      <c r="I164" s="158"/>
      <c r="J164" s="68"/>
      <c r="K164" s="73"/>
      <c r="L164" s="74"/>
      <c r="M164" s="18">
        <f t="shared" si="6"/>
        <v>0</v>
      </c>
      <c r="N164" s="19">
        <f t="shared" si="7"/>
        <v>0</v>
      </c>
      <c r="O164" s="9"/>
    </row>
    <row r="165" spans="1:15" x14ac:dyDescent="0.25">
      <c r="A165" s="156"/>
      <c r="B165" s="157"/>
      <c r="C165" s="157"/>
      <c r="D165" s="157"/>
      <c r="E165" s="157"/>
      <c r="F165" s="158"/>
      <c r="G165" s="156"/>
      <c r="H165" s="157"/>
      <c r="I165" s="158"/>
      <c r="J165" s="68"/>
      <c r="K165" s="73"/>
      <c r="L165" s="74"/>
      <c r="M165" s="18">
        <f t="shared" si="6"/>
        <v>0</v>
      </c>
      <c r="N165" s="19">
        <f t="shared" si="7"/>
        <v>0</v>
      </c>
      <c r="O165" s="9"/>
    </row>
    <row r="166" spans="1:15" x14ac:dyDescent="0.25">
      <c r="A166" s="156"/>
      <c r="B166" s="157"/>
      <c r="C166" s="157"/>
      <c r="D166" s="157"/>
      <c r="E166" s="157"/>
      <c r="F166" s="158"/>
      <c r="G166" s="156"/>
      <c r="H166" s="157"/>
      <c r="I166" s="158"/>
      <c r="J166" s="68"/>
      <c r="K166" s="73"/>
      <c r="L166" s="74"/>
      <c r="M166" s="18">
        <f t="shared" si="6"/>
        <v>0</v>
      </c>
      <c r="N166" s="19">
        <f t="shared" si="7"/>
        <v>0</v>
      </c>
      <c r="O166" s="9"/>
    </row>
    <row r="167" spans="1:15" x14ac:dyDescent="0.25">
      <c r="A167" s="156"/>
      <c r="B167" s="157"/>
      <c r="C167" s="157"/>
      <c r="D167" s="157"/>
      <c r="E167" s="157"/>
      <c r="F167" s="158"/>
      <c r="G167" s="156"/>
      <c r="H167" s="157"/>
      <c r="I167" s="158"/>
      <c r="J167" s="68"/>
      <c r="K167" s="73"/>
      <c r="L167" s="74"/>
      <c r="M167" s="18">
        <f t="shared" si="6"/>
        <v>0</v>
      </c>
      <c r="N167" s="19">
        <f t="shared" si="7"/>
        <v>0</v>
      </c>
      <c r="O167" s="9"/>
    </row>
    <row r="168" spans="1:15" x14ac:dyDescent="0.25">
      <c r="A168" s="156"/>
      <c r="B168" s="157"/>
      <c r="C168" s="157"/>
      <c r="D168" s="157"/>
      <c r="E168" s="157"/>
      <c r="F168" s="158"/>
      <c r="G168" s="156"/>
      <c r="H168" s="157"/>
      <c r="I168" s="158"/>
      <c r="J168" s="68"/>
      <c r="K168" s="73"/>
      <c r="L168" s="74"/>
      <c r="M168" s="18">
        <f t="shared" si="6"/>
        <v>0</v>
      </c>
      <c r="N168" s="19">
        <f t="shared" si="7"/>
        <v>0</v>
      </c>
      <c r="O168" s="9"/>
    </row>
    <row r="169" spans="1:15" x14ac:dyDescent="0.25">
      <c r="A169" s="156"/>
      <c r="B169" s="157"/>
      <c r="C169" s="157"/>
      <c r="D169" s="157"/>
      <c r="E169" s="157"/>
      <c r="F169" s="158"/>
      <c r="G169" s="156"/>
      <c r="H169" s="157"/>
      <c r="I169" s="158"/>
      <c r="J169" s="68"/>
      <c r="K169" s="73"/>
      <c r="L169" s="74"/>
      <c r="M169" s="18">
        <f t="shared" si="6"/>
        <v>0</v>
      </c>
      <c r="N169" s="19">
        <f t="shared" si="7"/>
        <v>0</v>
      </c>
      <c r="O169" s="9"/>
    </row>
    <row r="170" spans="1:15" x14ac:dyDescent="0.25">
      <c r="A170" s="156"/>
      <c r="B170" s="157"/>
      <c r="C170" s="157"/>
      <c r="D170" s="157"/>
      <c r="E170" s="157"/>
      <c r="F170" s="158"/>
      <c r="G170" s="156"/>
      <c r="H170" s="157"/>
      <c r="I170" s="158"/>
      <c r="J170" s="68"/>
      <c r="K170" s="73"/>
      <c r="L170" s="74"/>
      <c r="M170" s="18">
        <f t="shared" si="6"/>
        <v>0</v>
      </c>
      <c r="N170" s="19">
        <f t="shared" si="7"/>
        <v>0</v>
      </c>
      <c r="O170" s="9"/>
    </row>
    <row r="171" spans="1:15" x14ac:dyDescent="0.25">
      <c r="A171" s="156"/>
      <c r="B171" s="157"/>
      <c r="C171" s="157"/>
      <c r="D171" s="157"/>
      <c r="E171" s="157"/>
      <c r="F171" s="158"/>
      <c r="G171" s="156"/>
      <c r="H171" s="157"/>
      <c r="I171" s="158"/>
      <c r="J171" s="68"/>
      <c r="K171" s="73"/>
      <c r="L171" s="74"/>
      <c r="M171" s="18">
        <f t="shared" si="6"/>
        <v>0</v>
      </c>
      <c r="N171" s="19">
        <f t="shared" si="7"/>
        <v>0</v>
      </c>
      <c r="O171" s="9"/>
    </row>
    <row r="172" spans="1:15" x14ac:dyDescent="0.25">
      <c r="A172" s="156"/>
      <c r="B172" s="157"/>
      <c r="C172" s="157"/>
      <c r="D172" s="157"/>
      <c r="E172" s="157"/>
      <c r="F172" s="158"/>
      <c r="G172" s="156"/>
      <c r="H172" s="157"/>
      <c r="I172" s="158"/>
      <c r="J172" s="68"/>
      <c r="K172" s="73"/>
      <c r="L172" s="74"/>
      <c r="M172" s="18">
        <f t="shared" si="6"/>
        <v>0</v>
      </c>
      <c r="N172" s="19">
        <f t="shared" si="7"/>
        <v>0</v>
      </c>
      <c r="O172" s="9"/>
    </row>
    <row r="173" spans="1:15" x14ac:dyDescent="0.25">
      <c r="A173" s="156"/>
      <c r="B173" s="157"/>
      <c r="C173" s="157"/>
      <c r="D173" s="157"/>
      <c r="E173" s="157"/>
      <c r="F173" s="158"/>
      <c r="G173" s="156"/>
      <c r="H173" s="157"/>
      <c r="I173" s="158"/>
      <c r="J173" s="68"/>
      <c r="K173" s="73"/>
      <c r="L173" s="74"/>
      <c r="M173" s="18">
        <f t="shared" si="6"/>
        <v>0</v>
      </c>
      <c r="N173" s="19">
        <f t="shared" si="7"/>
        <v>0</v>
      </c>
      <c r="O173" s="9"/>
    </row>
    <row r="174" spans="1:15" x14ac:dyDescent="0.25">
      <c r="A174" s="156"/>
      <c r="B174" s="157"/>
      <c r="C174" s="157"/>
      <c r="D174" s="157"/>
      <c r="E174" s="157"/>
      <c r="F174" s="158"/>
      <c r="G174" s="156"/>
      <c r="H174" s="157"/>
      <c r="I174" s="158"/>
      <c r="J174" s="68"/>
      <c r="K174" s="73"/>
      <c r="L174" s="74"/>
      <c r="M174" s="18">
        <f t="shared" si="6"/>
        <v>0</v>
      </c>
      <c r="N174" s="19">
        <f t="shared" si="7"/>
        <v>0</v>
      </c>
      <c r="O174" s="9"/>
    </row>
    <row r="175" spans="1:15" x14ac:dyDescent="0.25">
      <c r="A175" s="156"/>
      <c r="B175" s="157"/>
      <c r="C175" s="157"/>
      <c r="D175" s="157"/>
      <c r="E175" s="157"/>
      <c r="F175" s="158"/>
      <c r="G175" s="156"/>
      <c r="H175" s="157"/>
      <c r="I175" s="158"/>
      <c r="J175" s="68"/>
      <c r="K175" s="73"/>
      <c r="L175" s="74"/>
      <c r="M175" s="18">
        <f t="shared" si="6"/>
        <v>0</v>
      </c>
      <c r="N175" s="19">
        <f t="shared" si="7"/>
        <v>0</v>
      </c>
      <c r="O175" s="9"/>
    </row>
    <row r="176" spans="1:15" x14ac:dyDescent="0.25">
      <c r="A176" s="156"/>
      <c r="B176" s="157"/>
      <c r="C176" s="157"/>
      <c r="D176" s="157"/>
      <c r="E176" s="157"/>
      <c r="F176" s="158"/>
      <c r="G176" s="156"/>
      <c r="H176" s="157"/>
      <c r="I176" s="158"/>
      <c r="J176" s="68"/>
      <c r="K176" s="73"/>
      <c r="L176" s="74"/>
      <c r="M176" s="18">
        <f t="shared" si="6"/>
        <v>0</v>
      </c>
      <c r="N176" s="19">
        <f t="shared" si="7"/>
        <v>0</v>
      </c>
      <c r="O176" s="9"/>
    </row>
    <row r="177" spans="1:20" x14ac:dyDescent="0.25">
      <c r="A177" s="156"/>
      <c r="B177" s="157"/>
      <c r="C177" s="157"/>
      <c r="D177" s="157"/>
      <c r="E177" s="157"/>
      <c r="F177" s="158"/>
      <c r="G177" s="156"/>
      <c r="H177" s="157"/>
      <c r="I177" s="158"/>
      <c r="J177" s="68"/>
      <c r="K177" s="73"/>
      <c r="L177" s="74"/>
      <c r="M177" s="18">
        <f t="shared" si="6"/>
        <v>0</v>
      </c>
      <c r="N177" s="19">
        <f t="shared" si="7"/>
        <v>0</v>
      </c>
      <c r="O177" s="9"/>
    </row>
    <row r="178" spans="1:20" ht="15.75" thickBot="1" x14ac:dyDescent="0.3">
      <c r="A178" s="137"/>
      <c r="B178" s="138"/>
      <c r="C178" s="138"/>
      <c r="D178" s="138"/>
      <c r="E178" s="138"/>
      <c r="F178" s="159"/>
      <c r="G178" s="137"/>
      <c r="H178" s="138"/>
      <c r="I178" s="159"/>
      <c r="J178" s="69"/>
      <c r="K178" s="75"/>
      <c r="L178" s="76"/>
      <c r="M178" s="21">
        <f>IF(AND(K178="si",J178&gt;="2018"),0.4,0)</f>
        <v>0</v>
      </c>
      <c r="N178" s="20">
        <f t="shared" si="7"/>
        <v>0</v>
      </c>
      <c r="O178" s="9"/>
    </row>
    <row r="179" spans="1:20" ht="15.75" thickBot="1" x14ac:dyDescent="0.3">
      <c r="K179" s="175" t="s">
        <v>54</v>
      </c>
      <c r="L179" s="176"/>
      <c r="M179" s="237">
        <f>SUM(M159:N178)</f>
        <v>0</v>
      </c>
      <c r="N179" s="238"/>
      <c r="O179" s="10"/>
    </row>
    <row r="180" spans="1:20" x14ac:dyDescent="0.25">
      <c r="K180" s="15"/>
      <c r="L180" s="15"/>
      <c r="M180" s="11"/>
      <c r="N180" s="11"/>
      <c r="O180" s="11"/>
    </row>
    <row r="181" spans="1:20" x14ac:dyDescent="0.25">
      <c r="A181" s="147" t="s">
        <v>58</v>
      </c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</row>
    <row r="182" spans="1:20" ht="15.75" thickBot="1" x14ac:dyDescent="0.3">
      <c r="T182" t="s">
        <v>43</v>
      </c>
    </row>
    <row r="183" spans="1:20" ht="15.75" thickBot="1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217" t="s">
        <v>42</v>
      </c>
      <c r="L183" s="218"/>
      <c r="M183" s="244" t="s">
        <v>9</v>
      </c>
      <c r="N183" s="245"/>
      <c r="O183" s="145" t="s">
        <v>8</v>
      </c>
      <c r="T183" t="s">
        <v>44</v>
      </c>
    </row>
    <row r="184" spans="1:20" ht="24.75" customHeight="1" thickBot="1" x14ac:dyDescent="0.3">
      <c r="A184" s="133" t="s">
        <v>12</v>
      </c>
      <c r="B184" s="134"/>
      <c r="C184" s="134"/>
      <c r="D184" s="134"/>
      <c r="E184" s="134"/>
      <c r="F184" s="135"/>
      <c r="G184" s="133" t="s">
        <v>13</v>
      </c>
      <c r="H184" s="134"/>
      <c r="I184" s="135"/>
      <c r="J184" s="50" t="s">
        <v>48</v>
      </c>
      <c r="K184" s="65" t="s">
        <v>14</v>
      </c>
      <c r="L184" s="66" t="s">
        <v>61</v>
      </c>
      <c r="M184" s="80" t="s">
        <v>14</v>
      </c>
      <c r="N184" s="81" t="s">
        <v>15</v>
      </c>
      <c r="O184" s="146"/>
    </row>
    <row r="185" spans="1:20" x14ac:dyDescent="0.25">
      <c r="A185" s="177"/>
      <c r="B185" s="178"/>
      <c r="C185" s="178"/>
      <c r="D185" s="178"/>
      <c r="E185" s="178"/>
      <c r="F185" s="243"/>
      <c r="G185" s="177"/>
      <c r="H185" s="178"/>
      <c r="I185" s="243"/>
      <c r="J185" s="70"/>
      <c r="K185" s="71"/>
      <c r="L185" s="72"/>
      <c r="M185" s="16">
        <f>IF(AND(K185="si",J185&gt;="2018"),0.6,0)</f>
        <v>0</v>
      </c>
      <c r="N185" s="17">
        <f>IF(AND(L185="si",J185&gt;="2018"),0.2,0)</f>
        <v>0</v>
      </c>
      <c r="O185" s="9"/>
    </row>
    <row r="186" spans="1:20" x14ac:dyDescent="0.25">
      <c r="A186" s="156"/>
      <c r="B186" s="157"/>
      <c r="C186" s="157"/>
      <c r="D186" s="157"/>
      <c r="E186" s="157"/>
      <c r="F186" s="158"/>
      <c r="G186" s="156"/>
      <c r="H186" s="157"/>
      <c r="I186" s="158"/>
      <c r="J186" s="68"/>
      <c r="K186" s="73"/>
      <c r="L186" s="74"/>
      <c r="M186" s="18">
        <f>IF(AND(K186="si",J186&gt;="2018"),0.6,0)</f>
        <v>0</v>
      </c>
      <c r="N186" s="19">
        <f>IF(AND(L186="si",J186&gt;="2018"),0.2,0)</f>
        <v>0</v>
      </c>
      <c r="O186" s="9"/>
    </row>
    <row r="187" spans="1:20" x14ac:dyDescent="0.25">
      <c r="A187" s="156"/>
      <c r="B187" s="157"/>
      <c r="C187" s="157"/>
      <c r="D187" s="157"/>
      <c r="E187" s="157"/>
      <c r="F187" s="158"/>
      <c r="G187" s="156"/>
      <c r="H187" s="157"/>
      <c r="I187" s="158"/>
      <c r="J187" s="68"/>
      <c r="K187" s="73"/>
      <c r="L187" s="74"/>
      <c r="M187" s="18">
        <f t="shared" ref="M187:M203" si="8">IF(AND(K187="si",J187&gt;="2018"),0.6,0)</f>
        <v>0</v>
      </c>
      <c r="N187" s="19">
        <f t="shared" ref="N187:N204" si="9">IF(AND(L187="si",J187&gt;="2018"),0.2,0)</f>
        <v>0</v>
      </c>
      <c r="O187" s="9"/>
    </row>
    <row r="188" spans="1:20" x14ac:dyDescent="0.25">
      <c r="A188" s="156"/>
      <c r="B188" s="157"/>
      <c r="C188" s="157"/>
      <c r="D188" s="157"/>
      <c r="E188" s="157"/>
      <c r="F188" s="158"/>
      <c r="G188" s="156"/>
      <c r="H188" s="157"/>
      <c r="I188" s="158"/>
      <c r="J188" s="68"/>
      <c r="K188" s="73"/>
      <c r="L188" s="74"/>
      <c r="M188" s="18">
        <f t="shared" si="8"/>
        <v>0</v>
      </c>
      <c r="N188" s="19">
        <f t="shared" si="9"/>
        <v>0</v>
      </c>
      <c r="O188" s="9"/>
    </row>
    <row r="189" spans="1:20" x14ac:dyDescent="0.25">
      <c r="A189" s="156"/>
      <c r="B189" s="157"/>
      <c r="C189" s="157"/>
      <c r="D189" s="157"/>
      <c r="E189" s="157"/>
      <c r="F189" s="158"/>
      <c r="G189" s="156"/>
      <c r="H189" s="157"/>
      <c r="I189" s="158"/>
      <c r="J189" s="68"/>
      <c r="K189" s="73"/>
      <c r="L189" s="74"/>
      <c r="M189" s="18">
        <f t="shared" si="8"/>
        <v>0</v>
      </c>
      <c r="N189" s="19">
        <f t="shared" si="9"/>
        <v>0</v>
      </c>
      <c r="O189" s="9"/>
    </row>
    <row r="190" spans="1:20" x14ac:dyDescent="0.25">
      <c r="A190" s="156"/>
      <c r="B190" s="157"/>
      <c r="C190" s="157"/>
      <c r="D190" s="157"/>
      <c r="E190" s="157"/>
      <c r="F190" s="158"/>
      <c r="G190" s="156"/>
      <c r="H190" s="157"/>
      <c r="I190" s="158"/>
      <c r="J190" s="68"/>
      <c r="K190" s="73"/>
      <c r="L190" s="74"/>
      <c r="M190" s="18">
        <f t="shared" si="8"/>
        <v>0</v>
      </c>
      <c r="N190" s="19">
        <f t="shared" si="9"/>
        <v>0</v>
      </c>
      <c r="O190" s="9"/>
    </row>
    <row r="191" spans="1:20" x14ac:dyDescent="0.25">
      <c r="A191" s="156"/>
      <c r="B191" s="157"/>
      <c r="C191" s="157"/>
      <c r="D191" s="157"/>
      <c r="E191" s="157"/>
      <c r="F191" s="158"/>
      <c r="G191" s="156"/>
      <c r="H191" s="157"/>
      <c r="I191" s="158"/>
      <c r="J191" s="68"/>
      <c r="K191" s="73"/>
      <c r="L191" s="74"/>
      <c r="M191" s="18">
        <f t="shared" si="8"/>
        <v>0</v>
      </c>
      <c r="N191" s="19">
        <f t="shared" si="9"/>
        <v>0</v>
      </c>
      <c r="O191" s="9"/>
    </row>
    <row r="192" spans="1:20" x14ac:dyDescent="0.25">
      <c r="A192" s="156"/>
      <c r="B192" s="157"/>
      <c r="C192" s="157"/>
      <c r="D192" s="157"/>
      <c r="E192" s="157"/>
      <c r="F192" s="158"/>
      <c r="G192" s="156"/>
      <c r="H192" s="157"/>
      <c r="I192" s="158"/>
      <c r="J192" s="68"/>
      <c r="K192" s="73"/>
      <c r="L192" s="74"/>
      <c r="M192" s="18">
        <f t="shared" si="8"/>
        <v>0</v>
      </c>
      <c r="N192" s="19">
        <f t="shared" si="9"/>
        <v>0</v>
      </c>
      <c r="O192" s="9"/>
    </row>
    <row r="193" spans="1:15" x14ac:dyDescent="0.25">
      <c r="A193" s="156"/>
      <c r="B193" s="157"/>
      <c r="C193" s="157"/>
      <c r="D193" s="157"/>
      <c r="E193" s="157"/>
      <c r="F193" s="158"/>
      <c r="G193" s="156"/>
      <c r="H193" s="157"/>
      <c r="I193" s="158"/>
      <c r="J193" s="68"/>
      <c r="K193" s="73"/>
      <c r="L193" s="74"/>
      <c r="M193" s="18">
        <f t="shared" si="8"/>
        <v>0</v>
      </c>
      <c r="N193" s="19">
        <f t="shared" si="9"/>
        <v>0</v>
      </c>
      <c r="O193" s="9"/>
    </row>
    <row r="194" spans="1:15" x14ac:dyDescent="0.25">
      <c r="A194" s="156"/>
      <c r="B194" s="157"/>
      <c r="C194" s="157"/>
      <c r="D194" s="157"/>
      <c r="E194" s="157"/>
      <c r="F194" s="158"/>
      <c r="G194" s="156"/>
      <c r="H194" s="157"/>
      <c r="I194" s="158"/>
      <c r="J194" s="68"/>
      <c r="K194" s="73"/>
      <c r="L194" s="74"/>
      <c r="M194" s="18">
        <f t="shared" si="8"/>
        <v>0</v>
      </c>
      <c r="N194" s="19">
        <f t="shared" si="9"/>
        <v>0</v>
      </c>
      <c r="O194" s="9"/>
    </row>
    <row r="195" spans="1:15" x14ac:dyDescent="0.25">
      <c r="A195" s="156"/>
      <c r="B195" s="157"/>
      <c r="C195" s="157"/>
      <c r="D195" s="157"/>
      <c r="E195" s="157"/>
      <c r="F195" s="158"/>
      <c r="G195" s="156"/>
      <c r="H195" s="157"/>
      <c r="I195" s="158"/>
      <c r="J195" s="68"/>
      <c r="K195" s="73"/>
      <c r="L195" s="74"/>
      <c r="M195" s="18">
        <f t="shared" si="8"/>
        <v>0</v>
      </c>
      <c r="N195" s="19">
        <f t="shared" si="9"/>
        <v>0</v>
      </c>
      <c r="O195" s="9"/>
    </row>
    <row r="196" spans="1:15" x14ac:dyDescent="0.25">
      <c r="A196" s="156"/>
      <c r="B196" s="157"/>
      <c r="C196" s="157"/>
      <c r="D196" s="157"/>
      <c r="E196" s="157"/>
      <c r="F196" s="158"/>
      <c r="G196" s="156"/>
      <c r="H196" s="157"/>
      <c r="I196" s="158"/>
      <c r="J196" s="68"/>
      <c r="K196" s="73"/>
      <c r="L196" s="74"/>
      <c r="M196" s="18">
        <f t="shared" si="8"/>
        <v>0</v>
      </c>
      <c r="N196" s="19">
        <f t="shared" si="9"/>
        <v>0</v>
      </c>
      <c r="O196" s="9"/>
    </row>
    <row r="197" spans="1:15" x14ac:dyDescent="0.25">
      <c r="A197" s="156"/>
      <c r="B197" s="157"/>
      <c r="C197" s="157"/>
      <c r="D197" s="157"/>
      <c r="E197" s="157"/>
      <c r="F197" s="158"/>
      <c r="G197" s="156"/>
      <c r="H197" s="157"/>
      <c r="I197" s="158"/>
      <c r="J197" s="68"/>
      <c r="K197" s="73"/>
      <c r="L197" s="74"/>
      <c r="M197" s="18">
        <f t="shared" si="8"/>
        <v>0</v>
      </c>
      <c r="N197" s="19">
        <f t="shared" si="9"/>
        <v>0</v>
      </c>
      <c r="O197" s="9"/>
    </row>
    <row r="198" spans="1:15" x14ac:dyDescent="0.25">
      <c r="A198" s="156"/>
      <c r="B198" s="157"/>
      <c r="C198" s="157"/>
      <c r="D198" s="157"/>
      <c r="E198" s="157"/>
      <c r="F198" s="158"/>
      <c r="G198" s="156"/>
      <c r="H198" s="157"/>
      <c r="I198" s="158"/>
      <c r="J198" s="68"/>
      <c r="K198" s="73"/>
      <c r="L198" s="74"/>
      <c r="M198" s="18">
        <f t="shared" si="8"/>
        <v>0</v>
      </c>
      <c r="N198" s="19">
        <f t="shared" si="9"/>
        <v>0</v>
      </c>
      <c r="O198" s="9"/>
    </row>
    <row r="199" spans="1:15" x14ac:dyDescent="0.25">
      <c r="A199" s="156"/>
      <c r="B199" s="157"/>
      <c r="C199" s="157"/>
      <c r="D199" s="157"/>
      <c r="E199" s="157"/>
      <c r="F199" s="158"/>
      <c r="G199" s="156"/>
      <c r="H199" s="157"/>
      <c r="I199" s="158"/>
      <c r="J199" s="68"/>
      <c r="K199" s="73"/>
      <c r="L199" s="74"/>
      <c r="M199" s="18">
        <f t="shared" si="8"/>
        <v>0</v>
      </c>
      <c r="N199" s="19">
        <f t="shared" si="9"/>
        <v>0</v>
      </c>
      <c r="O199" s="9"/>
    </row>
    <row r="200" spans="1:15" x14ac:dyDescent="0.25">
      <c r="A200" s="156"/>
      <c r="B200" s="157"/>
      <c r="C200" s="157"/>
      <c r="D200" s="157"/>
      <c r="E200" s="157"/>
      <c r="F200" s="158"/>
      <c r="G200" s="156"/>
      <c r="H200" s="157"/>
      <c r="I200" s="158"/>
      <c r="J200" s="68"/>
      <c r="K200" s="73"/>
      <c r="L200" s="74"/>
      <c r="M200" s="18">
        <f t="shared" si="8"/>
        <v>0</v>
      </c>
      <c r="N200" s="19">
        <f t="shared" si="9"/>
        <v>0</v>
      </c>
      <c r="O200" s="9"/>
    </row>
    <row r="201" spans="1:15" x14ac:dyDescent="0.25">
      <c r="A201" s="156"/>
      <c r="B201" s="157"/>
      <c r="C201" s="157"/>
      <c r="D201" s="157"/>
      <c r="E201" s="157"/>
      <c r="F201" s="158"/>
      <c r="G201" s="156"/>
      <c r="H201" s="157"/>
      <c r="I201" s="158"/>
      <c r="J201" s="68"/>
      <c r="K201" s="73"/>
      <c r="L201" s="74"/>
      <c r="M201" s="18">
        <f t="shared" si="8"/>
        <v>0</v>
      </c>
      <c r="N201" s="19">
        <f t="shared" si="9"/>
        <v>0</v>
      </c>
      <c r="O201" s="9"/>
    </row>
    <row r="202" spans="1:15" x14ac:dyDescent="0.25">
      <c r="A202" s="156"/>
      <c r="B202" s="157"/>
      <c r="C202" s="157"/>
      <c r="D202" s="157"/>
      <c r="E202" s="157"/>
      <c r="F202" s="158"/>
      <c r="G202" s="156"/>
      <c r="H202" s="157"/>
      <c r="I202" s="158"/>
      <c r="J202" s="68"/>
      <c r="K202" s="73"/>
      <c r="L202" s="74"/>
      <c r="M202" s="18">
        <f t="shared" si="8"/>
        <v>0</v>
      </c>
      <c r="N202" s="19">
        <f t="shared" si="9"/>
        <v>0</v>
      </c>
      <c r="O202" s="9"/>
    </row>
    <row r="203" spans="1:15" x14ac:dyDescent="0.25">
      <c r="A203" s="156"/>
      <c r="B203" s="157"/>
      <c r="C203" s="157"/>
      <c r="D203" s="157"/>
      <c r="E203" s="157"/>
      <c r="F203" s="158"/>
      <c r="G203" s="156"/>
      <c r="H203" s="157"/>
      <c r="I203" s="158"/>
      <c r="J203" s="68"/>
      <c r="K203" s="73"/>
      <c r="L203" s="74"/>
      <c r="M203" s="18">
        <f t="shared" si="8"/>
        <v>0</v>
      </c>
      <c r="N203" s="19">
        <f t="shared" si="9"/>
        <v>0</v>
      </c>
      <c r="O203" s="9"/>
    </row>
    <row r="204" spans="1:15" ht="15.75" thickBot="1" x14ac:dyDescent="0.3">
      <c r="A204" s="137"/>
      <c r="B204" s="138"/>
      <c r="C204" s="138"/>
      <c r="D204" s="138"/>
      <c r="E204" s="138"/>
      <c r="F204" s="159"/>
      <c r="G204" s="137"/>
      <c r="H204" s="138"/>
      <c r="I204" s="159"/>
      <c r="J204" s="69"/>
      <c r="K204" s="75"/>
      <c r="L204" s="76"/>
      <c r="M204" s="21">
        <f>IF(AND(K204="si",J204&gt;="2018"),0.6,0)</f>
        <v>0</v>
      </c>
      <c r="N204" s="20">
        <f t="shared" si="9"/>
        <v>0</v>
      </c>
      <c r="O204" s="9"/>
    </row>
    <row r="205" spans="1:15" ht="15.75" thickBot="1" x14ac:dyDescent="0.3">
      <c r="K205" s="175" t="s">
        <v>54</v>
      </c>
      <c r="L205" s="176"/>
      <c r="M205" s="237">
        <f>SUM(M185:N204)</f>
        <v>0</v>
      </c>
      <c r="N205" s="238"/>
      <c r="O205" s="10"/>
    </row>
    <row r="207" spans="1:15" x14ac:dyDescent="0.25">
      <c r="A207" s="147" t="s">
        <v>59</v>
      </c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</row>
    <row r="208" spans="1:15" ht="15.75" thickBot="1" x14ac:dyDescent="0.3"/>
    <row r="209" spans="1:20" ht="15.75" thickBot="1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217" t="s">
        <v>42</v>
      </c>
      <c r="L209" s="218"/>
      <c r="M209" s="262" t="s">
        <v>9</v>
      </c>
      <c r="N209" s="263"/>
      <c r="O209" s="145" t="s">
        <v>8</v>
      </c>
      <c r="T209" t="s">
        <v>44</v>
      </c>
    </row>
    <row r="210" spans="1:20" ht="24.75" customHeight="1" thickBot="1" x14ac:dyDescent="0.3">
      <c r="A210" s="133" t="s">
        <v>12</v>
      </c>
      <c r="B210" s="134"/>
      <c r="C210" s="134"/>
      <c r="D210" s="134"/>
      <c r="E210" s="134"/>
      <c r="F210" s="135"/>
      <c r="G210" s="148" t="s">
        <v>13</v>
      </c>
      <c r="H210" s="149"/>
      <c r="I210" s="150"/>
      <c r="J210" s="92" t="s">
        <v>48</v>
      </c>
      <c r="K210" s="93" t="s">
        <v>14</v>
      </c>
      <c r="L210" s="102" t="s">
        <v>61</v>
      </c>
      <c r="M210" s="104" t="s">
        <v>14</v>
      </c>
      <c r="N210" s="41" t="s">
        <v>15</v>
      </c>
      <c r="O210" s="146"/>
    </row>
    <row r="211" spans="1:20" x14ac:dyDescent="0.25">
      <c r="A211" s="252"/>
      <c r="B211" s="253"/>
      <c r="C211" s="253"/>
      <c r="D211" s="253"/>
      <c r="E211" s="253"/>
      <c r="F211" s="254"/>
      <c r="G211" s="252"/>
      <c r="H211" s="253"/>
      <c r="I211" s="254"/>
      <c r="J211" s="98"/>
      <c r="K211" s="106"/>
      <c r="L211" s="109"/>
      <c r="M211" s="100">
        <f>IF(AND(K211="si",J211&gt;="2018"),0.8,0)</f>
        <v>0</v>
      </c>
      <c r="N211" s="17">
        <f>IF(AND(L211="si",J211&gt;="2018"),0.2,0)</f>
        <v>0</v>
      </c>
      <c r="O211" s="9"/>
    </row>
    <row r="212" spans="1:20" x14ac:dyDescent="0.25">
      <c r="A212" s="156"/>
      <c r="B212" s="157"/>
      <c r="C212" s="157"/>
      <c r="D212" s="157"/>
      <c r="E212" s="157"/>
      <c r="F212" s="158"/>
      <c r="G212" s="156"/>
      <c r="H212" s="157"/>
      <c r="I212" s="158"/>
      <c r="J212" s="98"/>
      <c r="K212" s="107"/>
      <c r="L212" s="110"/>
      <c r="M212" s="101">
        <f>IF(AND(K212="si",J212&gt;="2018"),0.8,0)</f>
        <v>0</v>
      </c>
      <c r="N212" s="19">
        <f>IF(AND(L212="si",J212&gt;="2018"),0.2,0)</f>
        <v>0</v>
      </c>
      <c r="O212" s="9"/>
    </row>
    <row r="213" spans="1:20" x14ac:dyDescent="0.25">
      <c r="A213" s="156"/>
      <c r="B213" s="157"/>
      <c r="C213" s="157"/>
      <c r="D213" s="157"/>
      <c r="E213" s="157"/>
      <c r="F213" s="158"/>
      <c r="G213" s="156"/>
      <c r="H213" s="157"/>
      <c r="I213" s="158"/>
      <c r="J213" s="98"/>
      <c r="K213" s="107"/>
      <c r="L213" s="110"/>
      <c r="M213" s="101">
        <f t="shared" ref="M213:M229" si="10">IF(AND(K213="si",J213&gt;="2018"),0.8,0)</f>
        <v>0</v>
      </c>
      <c r="N213" s="19">
        <f t="shared" ref="N213:N230" si="11">IF(AND(L213="si",J213&gt;="2018"),0.2,0)</f>
        <v>0</v>
      </c>
      <c r="O213" s="9"/>
    </row>
    <row r="214" spans="1:20" x14ac:dyDescent="0.25">
      <c r="A214" s="156"/>
      <c r="B214" s="157"/>
      <c r="C214" s="157"/>
      <c r="D214" s="157"/>
      <c r="E214" s="157"/>
      <c r="F214" s="158"/>
      <c r="G214" s="156"/>
      <c r="H214" s="157"/>
      <c r="I214" s="158"/>
      <c r="J214" s="98"/>
      <c r="K214" s="107"/>
      <c r="L214" s="110"/>
      <c r="M214" s="101">
        <f t="shared" si="10"/>
        <v>0</v>
      </c>
      <c r="N214" s="19">
        <f t="shared" si="11"/>
        <v>0</v>
      </c>
      <c r="O214" s="9"/>
    </row>
    <row r="215" spans="1:20" x14ac:dyDescent="0.25">
      <c r="A215" s="156"/>
      <c r="B215" s="157"/>
      <c r="C215" s="157"/>
      <c r="D215" s="157"/>
      <c r="E215" s="157"/>
      <c r="F215" s="158"/>
      <c r="G215" s="156"/>
      <c r="H215" s="157"/>
      <c r="I215" s="158"/>
      <c r="J215" s="98"/>
      <c r="K215" s="107"/>
      <c r="L215" s="110"/>
      <c r="M215" s="101">
        <f t="shared" si="10"/>
        <v>0</v>
      </c>
      <c r="N215" s="19">
        <f t="shared" si="11"/>
        <v>0</v>
      </c>
      <c r="O215" s="9"/>
    </row>
    <row r="216" spans="1:20" x14ac:dyDescent="0.25">
      <c r="A216" s="156"/>
      <c r="B216" s="157"/>
      <c r="C216" s="157"/>
      <c r="D216" s="157"/>
      <c r="E216" s="157"/>
      <c r="F216" s="158"/>
      <c r="G216" s="156"/>
      <c r="H216" s="157"/>
      <c r="I216" s="158"/>
      <c r="J216" s="98"/>
      <c r="K216" s="107"/>
      <c r="L216" s="110"/>
      <c r="M216" s="101">
        <f t="shared" si="10"/>
        <v>0</v>
      </c>
      <c r="N216" s="19">
        <f t="shared" si="11"/>
        <v>0</v>
      </c>
      <c r="O216" s="9"/>
    </row>
    <row r="217" spans="1:20" x14ac:dyDescent="0.25">
      <c r="A217" s="156"/>
      <c r="B217" s="157"/>
      <c r="C217" s="157"/>
      <c r="D217" s="157"/>
      <c r="E217" s="157"/>
      <c r="F217" s="158"/>
      <c r="G217" s="156"/>
      <c r="H217" s="157"/>
      <c r="I217" s="158"/>
      <c r="J217" s="98"/>
      <c r="K217" s="107"/>
      <c r="L217" s="110"/>
      <c r="M217" s="101">
        <f t="shared" si="10"/>
        <v>0</v>
      </c>
      <c r="N217" s="19">
        <f t="shared" si="11"/>
        <v>0</v>
      </c>
      <c r="O217" s="9"/>
    </row>
    <row r="218" spans="1:20" x14ac:dyDescent="0.25">
      <c r="A218" s="156"/>
      <c r="B218" s="157"/>
      <c r="C218" s="157"/>
      <c r="D218" s="157"/>
      <c r="E218" s="157"/>
      <c r="F218" s="158"/>
      <c r="G218" s="156"/>
      <c r="H218" s="157"/>
      <c r="I218" s="158"/>
      <c r="J218" s="98"/>
      <c r="K218" s="107"/>
      <c r="L218" s="110"/>
      <c r="M218" s="101">
        <f t="shared" si="10"/>
        <v>0</v>
      </c>
      <c r="N218" s="19">
        <f t="shared" si="11"/>
        <v>0</v>
      </c>
      <c r="O218" s="9"/>
    </row>
    <row r="219" spans="1:20" x14ac:dyDescent="0.25">
      <c r="A219" s="156"/>
      <c r="B219" s="157"/>
      <c r="C219" s="157"/>
      <c r="D219" s="157"/>
      <c r="E219" s="157"/>
      <c r="F219" s="158"/>
      <c r="G219" s="156"/>
      <c r="H219" s="157"/>
      <c r="I219" s="158"/>
      <c r="J219" s="98"/>
      <c r="K219" s="107"/>
      <c r="L219" s="110"/>
      <c r="M219" s="101">
        <f t="shared" si="10"/>
        <v>0</v>
      </c>
      <c r="N219" s="19">
        <f t="shared" si="11"/>
        <v>0</v>
      </c>
      <c r="O219" s="9"/>
    </row>
    <row r="220" spans="1:20" x14ac:dyDescent="0.25">
      <c r="A220" s="156"/>
      <c r="B220" s="157"/>
      <c r="C220" s="157"/>
      <c r="D220" s="157"/>
      <c r="E220" s="157"/>
      <c r="F220" s="158"/>
      <c r="G220" s="156"/>
      <c r="H220" s="157"/>
      <c r="I220" s="158"/>
      <c r="J220" s="98"/>
      <c r="K220" s="107"/>
      <c r="L220" s="110"/>
      <c r="M220" s="101">
        <f t="shared" si="10"/>
        <v>0</v>
      </c>
      <c r="N220" s="19">
        <f t="shared" si="11"/>
        <v>0</v>
      </c>
      <c r="O220" s="9"/>
    </row>
    <row r="221" spans="1:20" x14ac:dyDescent="0.25">
      <c r="A221" s="156"/>
      <c r="B221" s="157"/>
      <c r="C221" s="157"/>
      <c r="D221" s="157"/>
      <c r="E221" s="157"/>
      <c r="F221" s="158"/>
      <c r="G221" s="156"/>
      <c r="H221" s="157"/>
      <c r="I221" s="158"/>
      <c r="J221" s="98"/>
      <c r="K221" s="107"/>
      <c r="L221" s="110"/>
      <c r="M221" s="101">
        <f t="shared" si="10"/>
        <v>0</v>
      </c>
      <c r="N221" s="19">
        <f t="shared" si="11"/>
        <v>0</v>
      </c>
      <c r="O221" s="9"/>
    </row>
    <row r="222" spans="1:20" x14ac:dyDescent="0.25">
      <c r="A222" s="156"/>
      <c r="B222" s="157"/>
      <c r="C222" s="157"/>
      <c r="D222" s="157"/>
      <c r="E222" s="157"/>
      <c r="F222" s="158"/>
      <c r="G222" s="156"/>
      <c r="H222" s="157"/>
      <c r="I222" s="158"/>
      <c r="J222" s="98"/>
      <c r="K222" s="107"/>
      <c r="L222" s="110"/>
      <c r="M222" s="101">
        <f t="shared" si="10"/>
        <v>0</v>
      </c>
      <c r="N222" s="19">
        <f t="shared" si="11"/>
        <v>0</v>
      </c>
      <c r="O222" s="9"/>
    </row>
    <row r="223" spans="1:20" x14ac:dyDescent="0.25">
      <c r="A223" s="156"/>
      <c r="B223" s="157"/>
      <c r="C223" s="157"/>
      <c r="D223" s="157"/>
      <c r="E223" s="157"/>
      <c r="F223" s="158"/>
      <c r="G223" s="156"/>
      <c r="H223" s="157"/>
      <c r="I223" s="158"/>
      <c r="J223" s="98"/>
      <c r="K223" s="107"/>
      <c r="L223" s="110"/>
      <c r="M223" s="101">
        <f t="shared" si="10"/>
        <v>0</v>
      </c>
      <c r="N223" s="19">
        <f t="shared" si="11"/>
        <v>0</v>
      </c>
      <c r="O223" s="9"/>
    </row>
    <row r="224" spans="1:20" x14ac:dyDescent="0.25">
      <c r="A224" s="156"/>
      <c r="B224" s="157"/>
      <c r="C224" s="157"/>
      <c r="D224" s="157"/>
      <c r="E224" s="157"/>
      <c r="F224" s="158"/>
      <c r="G224" s="156"/>
      <c r="H224" s="157"/>
      <c r="I224" s="158"/>
      <c r="J224" s="98"/>
      <c r="K224" s="107"/>
      <c r="L224" s="110"/>
      <c r="M224" s="101">
        <f t="shared" si="10"/>
        <v>0</v>
      </c>
      <c r="N224" s="19">
        <f t="shared" si="11"/>
        <v>0</v>
      </c>
      <c r="O224" s="9"/>
    </row>
    <row r="225" spans="1:15" x14ac:dyDescent="0.25">
      <c r="A225" s="156"/>
      <c r="B225" s="157"/>
      <c r="C225" s="157"/>
      <c r="D225" s="157"/>
      <c r="E225" s="157"/>
      <c r="F225" s="158"/>
      <c r="G225" s="156"/>
      <c r="H225" s="157"/>
      <c r="I225" s="158"/>
      <c r="J225" s="98"/>
      <c r="K225" s="107"/>
      <c r="L225" s="110"/>
      <c r="M225" s="101">
        <f t="shared" si="10"/>
        <v>0</v>
      </c>
      <c r="N225" s="19">
        <f t="shared" si="11"/>
        <v>0</v>
      </c>
      <c r="O225" s="9"/>
    </row>
    <row r="226" spans="1:15" x14ac:dyDescent="0.25">
      <c r="A226" s="156"/>
      <c r="B226" s="157"/>
      <c r="C226" s="157"/>
      <c r="D226" s="157"/>
      <c r="E226" s="157"/>
      <c r="F226" s="158"/>
      <c r="G226" s="156"/>
      <c r="H226" s="157"/>
      <c r="I226" s="158"/>
      <c r="J226" s="98"/>
      <c r="K226" s="107"/>
      <c r="L226" s="110"/>
      <c r="M226" s="101">
        <f t="shared" si="10"/>
        <v>0</v>
      </c>
      <c r="N226" s="19">
        <f t="shared" si="11"/>
        <v>0</v>
      </c>
      <c r="O226" s="9"/>
    </row>
    <row r="227" spans="1:15" x14ac:dyDescent="0.25">
      <c r="A227" s="156"/>
      <c r="B227" s="157"/>
      <c r="C227" s="157"/>
      <c r="D227" s="157"/>
      <c r="E227" s="157"/>
      <c r="F227" s="158"/>
      <c r="G227" s="156"/>
      <c r="H227" s="157"/>
      <c r="I227" s="158"/>
      <c r="J227" s="98"/>
      <c r="K227" s="107"/>
      <c r="L227" s="110"/>
      <c r="M227" s="101">
        <f t="shared" si="10"/>
        <v>0</v>
      </c>
      <c r="N227" s="19">
        <f t="shared" si="11"/>
        <v>0</v>
      </c>
      <c r="O227" s="9"/>
    </row>
    <row r="228" spans="1:15" x14ac:dyDescent="0.25">
      <c r="A228" s="156"/>
      <c r="B228" s="157"/>
      <c r="C228" s="157"/>
      <c r="D228" s="157"/>
      <c r="E228" s="157"/>
      <c r="F228" s="158"/>
      <c r="G228" s="156"/>
      <c r="H228" s="157"/>
      <c r="I228" s="158"/>
      <c r="J228" s="98"/>
      <c r="K228" s="107"/>
      <c r="L228" s="110"/>
      <c r="M228" s="101">
        <f t="shared" si="10"/>
        <v>0</v>
      </c>
      <c r="N228" s="19">
        <f t="shared" si="11"/>
        <v>0</v>
      </c>
      <c r="O228" s="9"/>
    </row>
    <row r="229" spans="1:15" x14ac:dyDescent="0.25">
      <c r="A229" s="156"/>
      <c r="B229" s="157"/>
      <c r="C229" s="157"/>
      <c r="D229" s="157"/>
      <c r="E229" s="157"/>
      <c r="F229" s="158"/>
      <c r="G229" s="156"/>
      <c r="H229" s="157"/>
      <c r="I229" s="158"/>
      <c r="J229" s="99"/>
      <c r="K229" s="107"/>
      <c r="L229" s="110"/>
      <c r="M229" s="101">
        <f t="shared" si="10"/>
        <v>0</v>
      </c>
      <c r="N229" s="19">
        <f t="shared" si="11"/>
        <v>0</v>
      </c>
      <c r="O229" s="9"/>
    </row>
    <row r="230" spans="1:15" ht="15.75" thickBot="1" x14ac:dyDescent="0.3">
      <c r="A230" s="137"/>
      <c r="B230" s="138"/>
      <c r="C230" s="138"/>
      <c r="D230" s="138"/>
      <c r="E230" s="138"/>
      <c r="F230" s="159"/>
      <c r="G230" s="137"/>
      <c r="H230" s="138"/>
      <c r="I230" s="159"/>
      <c r="J230" s="103"/>
      <c r="K230" s="108"/>
      <c r="L230" s="111"/>
      <c r="M230" s="105">
        <f>IF(AND(K230="si",J230&gt;="2018"),0.8,0)</f>
        <v>0</v>
      </c>
      <c r="N230" s="20">
        <f t="shared" si="11"/>
        <v>0</v>
      </c>
      <c r="O230" s="9"/>
    </row>
    <row r="231" spans="1:15" ht="15.75" thickBot="1" x14ac:dyDescent="0.3">
      <c r="K231" s="175" t="s">
        <v>54</v>
      </c>
      <c r="L231" s="176"/>
      <c r="M231" s="237">
        <f>SUM(M211:N230)</f>
        <v>0</v>
      </c>
      <c r="N231" s="238"/>
      <c r="O231" s="10"/>
    </row>
    <row r="233" spans="1:15" x14ac:dyDescent="0.25">
      <c r="A233" s="242" t="s">
        <v>62</v>
      </c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</row>
    <row r="234" spans="1:15" ht="15.75" thickBot="1" x14ac:dyDescent="0.3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1:15" ht="15.75" thickBo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239" t="s">
        <v>26</v>
      </c>
      <c r="L235" s="240"/>
      <c r="M235" s="241"/>
      <c r="N235" s="140">
        <f>SUM(M127,M153,M179,M205,M231)</f>
        <v>0</v>
      </c>
      <c r="O235" s="141"/>
    </row>
    <row r="236" spans="1:15" ht="15.75" thickBot="1" x14ac:dyDescent="0.3"/>
    <row r="237" spans="1:15" ht="15.75" thickBot="1" x14ac:dyDescent="0.3">
      <c r="A237" s="2"/>
      <c r="B237" s="2"/>
      <c r="C237" s="2"/>
      <c r="D237" s="2"/>
      <c r="E237" s="2"/>
      <c r="F237" s="2"/>
      <c r="G237" s="2"/>
      <c r="H237" s="2"/>
      <c r="I237" s="259" t="s">
        <v>27</v>
      </c>
      <c r="J237" s="260"/>
      <c r="K237" s="260"/>
      <c r="L237" s="260"/>
      <c r="M237" s="261"/>
      <c r="N237" s="115">
        <f>IF((N235&gt;=11),11,N235)</f>
        <v>0</v>
      </c>
      <c r="O237" s="116"/>
    </row>
    <row r="239" spans="1:15" ht="15.75" thickBot="1" x14ac:dyDescent="0.3"/>
    <row r="240" spans="1:15" ht="15.75" thickBot="1" x14ac:dyDescent="0.3">
      <c r="A240" s="142" t="s">
        <v>16</v>
      </c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4"/>
    </row>
    <row r="242" spans="1:21" ht="15" customHeight="1" x14ac:dyDescent="0.25">
      <c r="A242" s="120" t="s">
        <v>63</v>
      </c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1:21" x14ac:dyDescent="0.25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1:2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</row>
    <row r="245" spans="1:21" x14ac:dyDescent="0.25">
      <c r="A245" s="272" t="s">
        <v>85</v>
      </c>
      <c r="B245" s="272"/>
      <c r="C245" s="272"/>
      <c r="D245" s="272"/>
      <c r="E245" s="272"/>
      <c r="F245" s="272"/>
      <c r="G245" s="272"/>
      <c r="H245" s="272"/>
      <c r="I245" s="272"/>
      <c r="J245" s="272"/>
      <c r="K245" s="272"/>
      <c r="L245" s="272"/>
      <c r="M245" s="272"/>
      <c r="N245" s="272"/>
      <c r="O245" s="272"/>
    </row>
    <row r="246" spans="1:21" ht="15.75" thickBot="1" x14ac:dyDescent="0.3"/>
    <row r="247" spans="1:21" ht="15.75" thickBot="1" x14ac:dyDescent="0.3">
      <c r="A247" s="204" t="s">
        <v>71</v>
      </c>
      <c r="B247" s="205"/>
      <c r="C247" s="205"/>
      <c r="D247" s="206"/>
      <c r="E247" s="22" t="s">
        <v>17</v>
      </c>
      <c r="F247" s="275" t="s">
        <v>21</v>
      </c>
      <c r="G247" s="134"/>
      <c r="H247" s="134"/>
      <c r="I247" s="134"/>
      <c r="J247" s="135"/>
      <c r="K247" s="204" t="s">
        <v>22</v>
      </c>
      <c r="L247" s="205"/>
      <c r="M247" s="206"/>
      <c r="N247" s="79" t="s">
        <v>9</v>
      </c>
      <c r="O247" s="78" t="s">
        <v>8</v>
      </c>
    </row>
    <row r="248" spans="1:21" x14ac:dyDescent="0.25">
      <c r="A248" s="228"/>
      <c r="B248" s="229"/>
      <c r="C248" s="229"/>
      <c r="D248" s="230"/>
      <c r="E248" s="89">
        <f t="shared" ref="E248:E249" si="12">IF(A248=0,0,IF(A248="Màster",2,IF(A248="Llicenciatura o grau equivalent",2,IF(A248="Diplomatura o equivalent",1,IF(A248="Postgrau",1,0)))))</f>
        <v>0</v>
      </c>
      <c r="F248" s="276"/>
      <c r="G248" s="253"/>
      <c r="H248" s="253"/>
      <c r="I248" s="253"/>
      <c r="J248" s="254"/>
      <c r="K248" s="280"/>
      <c r="L248" s="281"/>
      <c r="M248" s="282"/>
      <c r="N248" s="87">
        <f>IF(ISTEXT(F248),E248,0)</f>
        <v>0</v>
      </c>
      <c r="O248" s="28"/>
      <c r="T248" s="82" t="s">
        <v>18</v>
      </c>
      <c r="U248">
        <v>2</v>
      </c>
    </row>
    <row r="249" spans="1:21" x14ac:dyDescent="0.25">
      <c r="A249" s="231"/>
      <c r="B249" s="232"/>
      <c r="C249" s="232"/>
      <c r="D249" s="233"/>
      <c r="E249" s="85">
        <f t="shared" si="12"/>
        <v>0</v>
      </c>
      <c r="F249" s="277"/>
      <c r="G249" s="157"/>
      <c r="H249" s="157"/>
      <c r="I249" s="157"/>
      <c r="J249" s="158"/>
      <c r="K249" s="278"/>
      <c r="L249" s="127"/>
      <c r="M249" s="279"/>
      <c r="N249" s="87">
        <f>IF(ISTEXT(F249),E249,0)</f>
        <v>0</v>
      </c>
      <c r="O249" s="28"/>
      <c r="T249" s="83" t="s">
        <v>19</v>
      </c>
      <c r="U249">
        <v>2</v>
      </c>
    </row>
    <row r="250" spans="1:21" x14ac:dyDescent="0.25">
      <c r="A250" s="231"/>
      <c r="B250" s="232"/>
      <c r="C250" s="232"/>
      <c r="D250" s="233"/>
      <c r="E250" s="85">
        <f>IF(A250=0,0,IF(A250="Màster",2,IF(A250="Llicenciatura o grau equivalent",2,IF(A250="Diplomatura o equivalent",1,IF(A250="Postgrau",1,0)))))</f>
        <v>0</v>
      </c>
      <c r="F250" s="277"/>
      <c r="G250" s="157"/>
      <c r="H250" s="157"/>
      <c r="I250" s="157"/>
      <c r="J250" s="158"/>
      <c r="K250" s="278"/>
      <c r="L250" s="127"/>
      <c r="M250" s="279"/>
      <c r="N250" s="87">
        <f>IF(ISTEXT(F250),E250,0)</f>
        <v>0</v>
      </c>
      <c r="O250" s="28"/>
      <c r="T250" s="83" t="s">
        <v>45</v>
      </c>
      <c r="U250">
        <v>1</v>
      </c>
    </row>
    <row r="251" spans="1:21" x14ac:dyDescent="0.25">
      <c r="A251" s="231"/>
      <c r="B251" s="232"/>
      <c r="C251" s="232"/>
      <c r="D251" s="233"/>
      <c r="E251" s="85">
        <f t="shared" ref="E251:E252" si="13">IF(A251=0,0,IF(A251="Màster",2,IF(A251="Llicenciatura o grau equivalent",2,IF(A251="Diplomatura o equivalent",1,IF(A251="Postgrau",1,0)))))</f>
        <v>0</v>
      </c>
      <c r="F251" s="277"/>
      <c r="G251" s="157"/>
      <c r="H251" s="157"/>
      <c r="I251" s="157"/>
      <c r="J251" s="158"/>
      <c r="K251" s="278"/>
      <c r="L251" s="127"/>
      <c r="M251" s="279"/>
      <c r="N251" s="87">
        <f>IF(ISTEXT(F251),E251,0)</f>
        <v>0</v>
      </c>
      <c r="O251" s="28"/>
      <c r="T251" s="83" t="s">
        <v>20</v>
      </c>
      <c r="U251">
        <v>1</v>
      </c>
    </row>
    <row r="252" spans="1:21" ht="15.75" thickBot="1" x14ac:dyDescent="0.3">
      <c r="A252" s="234"/>
      <c r="B252" s="235"/>
      <c r="C252" s="235"/>
      <c r="D252" s="236"/>
      <c r="E252" s="86">
        <f t="shared" si="13"/>
        <v>0</v>
      </c>
      <c r="F252" s="271"/>
      <c r="G252" s="138"/>
      <c r="H252" s="138"/>
      <c r="I252" s="138"/>
      <c r="J252" s="159"/>
      <c r="K252" s="273"/>
      <c r="L252" s="131"/>
      <c r="M252" s="274"/>
      <c r="N252" s="88">
        <f>IF(ISTEXT(F252),E252,0)</f>
        <v>0</v>
      </c>
      <c r="O252" s="29"/>
      <c r="T252" s="84"/>
    </row>
    <row r="253" spans="1:21" ht="15.75" thickBot="1" x14ac:dyDescent="0.3">
      <c r="L253" s="4"/>
      <c r="M253" s="4"/>
      <c r="N253" s="24"/>
    </row>
    <row r="254" spans="1:21" ht="15.75" thickBo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201" t="s">
        <v>28</v>
      </c>
      <c r="L254" s="202"/>
      <c r="M254" s="203"/>
      <c r="N254" s="191">
        <f>SUM(N248:N252)</f>
        <v>0</v>
      </c>
      <c r="O254" s="192"/>
    </row>
    <row r="255" spans="1:21" ht="15.75" thickBot="1" x14ac:dyDescent="0.3">
      <c r="N255" s="24"/>
    </row>
    <row r="256" spans="1:21" ht="15.75" thickBot="1" x14ac:dyDescent="0.3">
      <c r="A256" s="2"/>
      <c r="B256" s="2"/>
      <c r="C256" s="2"/>
      <c r="D256" s="2"/>
      <c r="E256" s="2"/>
      <c r="F256" s="2"/>
      <c r="G256" s="2"/>
      <c r="H256" s="2"/>
      <c r="I256" s="112" t="s">
        <v>29</v>
      </c>
      <c r="J256" s="113"/>
      <c r="K256" s="113"/>
      <c r="L256" s="113"/>
      <c r="M256" s="114"/>
      <c r="N256" s="193">
        <f>IF(N254&gt;=4,4,N254)</f>
        <v>0</v>
      </c>
      <c r="O256" s="194"/>
    </row>
    <row r="258" spans="1:15" ht="15.75" thickBot="1" x14ac:dyDescent="0.3"/>
    <row r="259" spans="1:15" ht="15.75" thickBot="1" x14ac:dyDescent="0.3">
      <c r="A259" s="142" t="s">
        <v>23</v>
      </c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4"/>
    </row>
    <row r="261" spans="1:15" x14ac:dyDescent="0.25">
      <c r="A261" s="216" t="s">
        <v>30</v>
      </c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</row>
    <row r="262" spans="1:15" ht="15.75" thickBot="1" x14ac:dyDescent="0.3"/>
    <row r="263" spans="1:15" ht="15.75" thickBot="1" x14ac:dyDescent="0.3">
      <c r="G263" s="6" t="s">
        <v>17</v>
      </c>
      <c r="H263" s="204" t="s">
        <v>34</v>
      </c>
      <c r="I263" s="205"/>
      <c r="J263" s="205"/>
      <c r="K263" s="205"/>
      <c r="L263" s="205"/>
      <c r="M263" s="206"/>
      <c r="N263" s="77" t="s">
        <v>9</v>
      </c>
      <c r="O263" s="7" t="s">
        <v>8</v>
      </c>
    </row>
    <row r="264" spans="1:15" x14ac:dyDescent="0.25">
      <c r="A264" s="219" t="s">
        <v>33</v>
      </c>
      <c r="B264" s="220"/>
      <c r="C264" s="220"/>
      <c r="D264" s="220"/>
      <c r="E264" s="220"/>
      <c r="F264" s="221"/>
      <c r="G264" s="23">
        <v>2</v>
      </c>
      <c r="H264" s="207"/>
      <c r="I264" s="208"/>
      <c r="J264" s="208"/>
      <c r="K264" s="208"/>
      <c r="L264" s="208"/>
      <c r="M264" s="209"/>
      <c r="N264" s="30">
        <f>IF(ISTEXT(H264),2,0)</f>
        <v>0</v>
      </c>
      <c r="O264" s="27"/>
    </row>
    <row r="265" spans="1:15" x14ac:dyDescent="0.25">
      <c r="A265" s="222" t="s">
        <v>31</v>
      </c>
      <c r="B265" s="223"/>
      <c r="C265" s="223"/>
      <c r="D265" s="223"/>
      <c r="E265" s="223"/>
      <c r="F265" s="224"/>
      <c r="G265" s="25">
        <v>0.5</v>
      </c>
      <c r="H265" s="210"/>
      <c r="I265" s="211"/>
      <c r="J265" s="211"/>
      <c r="K265" s="211"/>
      <c r="L265" s="211"/>
      <c r="M265" s="212"/>
      <c r="N265" s="31">
        <f>IF(ISTEXT(H265),0.5,0)</f>
        <v>0</v>
      </c>
      <c r="O265" s="28"/>
    </row>
    <row r="266" spans="1:15" ht="15.75" thickBot="1" x14ac:dyDescent="0.3">
      <c r="A266" s="225" t="s">
        <v>32</v>
      </c>
      <c r="B266" s="226"/>
      <c r="C266" s="226"/>
      <c r="D266" s="226"/>
      <c r="E266" s="226"/>
      <c r="F266" s="227"/>
      <c r="G266" s="26">
        <v>0.5</v>
      </c>
      <c r="H266" s="213"/>
      <c r="I266" s="214"/>
      <c r="J266" s="214"/>
      <c r="K266" s="214"/>
      <c r="L266" s="214"/>
      <c r="M266" s="215"/>
      <c r="N266" s="32">
        <f>IF(ISTEXT(H266),0.5,0)</f>
        <v>0</v>
      </c>
      <c r="O266" s="29"/>
    </row>
    <row r="268" spans="1:15" ht="15.75" thickBot="1" x14ac:dyDescent="0.3"/>
    <row r="269" spans="1:15" ht="15.75" thickBo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201" t="s">
        <v>35</v>
      </c>
      <c r="K269" s="202"/>
      <c r="L269" s="202"/>
      <c r="M269" s="203"/>
      <c r="N269" s="191">
        <f>SUM(N264:N266)</f>
        <v>0</v>
      </c>
      <c r="O269" s="192"/>
    </row>
    <row r="270" spans="1:15" ht="15.75" thickBot="1" x14ac:dyDescent="0.3"/>
    <row r="271" spans="1:15" ht="15.75" thickBot="1" x14ac:dyDescent="0.3">
      <c r="A271" s="2"/>
      <c r="B271" s="2"/>
      <c r="C271" s="2"/>
      <c r="D271" s="2"/>
      <c r="E271" s="2"/>
      <c r="F271" s="2"/>
      <c r="G271" s="2"/>
      <c r="H271" s="112" t="s">
        <v>36</v>
      </c>
      <c r="I271" s="113"/>
      <c r="J271" s="113"/>
      <c r="K271" s="113"/>
      <c r="L271" s="113"/>
      <c r="M271" s="114"/>
      <c r="N271" s="193">
        <f>IF(N269&gt;=3,3,N269)</f>
        <v>0</v>
      </c>
      <c r="O271" s="194"/>
    </row>
    <row r="273" spans="1:20" ht="15.75" thickBot="1" x14ac:dyDescent="0.3"/>
    <row r="274" spans="1:20" ht="15.75" thickBot="1" x14ac:dyDescent="0.3">
      <c r="A274" s="142" t="s">
        <v>64</v>
      </c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4"/>
    </row>
    <row r="276" spans="1:20" x14ac:dyDescent="0.25">
      <c r="A276" s="120" t="s">
        <v>46</v>
      </c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</row>
    <row r="277" spans="1:20" x14ac:dyDescent="0.25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T277" t="s">
        <v>43</v>
      </c>
    </row>
    <row r="278" spans="1:20" ht="15.75" thickBot="1" x14ac:dyDescent="0.3">
      <c r="T278" t="s">
        <v>44</v>
      </c>
    </row>
    <row r="279" spans="1:20" ht="15.75" thickBot="1" x14ac:dyDescent="0.3">
      <c r="D279" s="22" t="s">
        <v>17</v>
      </c>
      <c r="E279" s="37"/>
      <c r="F279" s="37"/>
      <c r="G279" s="37"/>
      <c r="H279" s="37"/>
      <c r="I279" s="37"/>
      <c r="J279" s="37"/>
      <c r="K279" s="37"/>
      <c r="L279" s="217" t="s">
        <v>42</v>
      </c>
      <c r="M279" s="218"/>
      <c r="N279" s="77" t="s">
        <v>9</v>
      </c>
      <c r="O279" s="42" t="s">
        <v>8</v>
      </c>
    </row>
    <row r="280" spans="1:20" ht="15.75" thickBot="1" x14ac:dyDescent="0.3">
      <c r="A280" s="182" t="s">
        <v>37</v>
      </c>
      <c r="B280" s="183"/>
      <c r="C280" s="184"/>
      <c r="D280" s="25">
        <v>1</v>
      </c>
      <c r="E280" s="188"/>
      <c r="F280" s="189"/>
      <c r="G280" s="189"/>
      <c r="H280" s="189"/>
      <c r="I280" s="189"/>
      <c r="J280" s="189"/>
      <c r="K280" s="190"/>
      <c r="L280" s="156"/>
      <c r="M280" s="158"/>
      <c r="N280" s="31">
        <f>IF(L280="SI",1,0)</f>
        <v>0</v>
      </c>
      <c r="O280" s="9"/>
    </row>
    <row r="281" spans="1:20" ht="15.75" thickBot="1" x14ac:dyDescent="0.3">
      <c r="A281" s="185" t="s">
        <v>38</v>
      </c>
      <c r="B281" s="186"/>
      <c r="C281" s="187"/>
      <c r="D281" s="26">
        <v>2</v>
      </c>
      <c r="E281" s="188"/>
      <c r="F281" s="189"/>
      <c r="G281" s="189"/>
      <c r="H281" s="189"/>
      <c r="I281" s="189"/>
      <c r="J281" s="189"/>
      <c r="K281" s="190"/>
      <c r="L281" s="137"/>
      <c r="M281" s="159"/>
      <c r="N281" s="32">
        <f>IF(L281="SI",2,0)</f>
        <v>0</v>
      </c>
      <c r="O281" s="10"/>
    </row>
    <row r="283" spans="1:20" x14ac:dyDescent="0.25">
      <c r="A283" s="200" t="s">
        <v>65</v>
      </c>
      <c r="B283" s="200"/>
      <c r="C283" s="200"/>
      <c r="D283" s="200"/>
      <c r="E283" s="200"/>
      <c r="F283" s="200"/>
      <c r="G283" s="200"/>
      <c r="H283" s="200"/>
      <c r="I283" s="200"/>
      <c r="J283" s="200"/>
    </row>
    <row r="284" spans="1:20" ht="15.75" thickBot="1" x14ac:dyDescent="0.3">
      <c r="A284" s="45"/>
      <c r="B284" s="45"/>
      <c r="C284" s="45"/>
      <c r="D284" s="45"/>
      <c r="E284" s="45"/>
      <c r="F284" s="45"/>
      <c r="G284" s="45"/>
      <c r="H284" s="45"/>
      <c r="I284" s="45"/>
      <c r="J284" s="45"/>
    </row>
    <row r="285" spans="1:20" ht="15.75" thickBot="1" x14ac:dyDescent="0.3">
      <c r="A285" s="3"/>
      <c r="B285" s="3"/>
      <c r="C285" s="3"/>
      <c r="D285" s="3"/>
      <c r="E285" s="3"/>
      <c r="F285" s="3"/>
      <c r="G285" s="201" t="s">
        <v>39</v>
      </c>
      <c r="H285" s="202"/>
      <c r="I285" s="202"/>
      <c r="J285" s="202"/>
      <c r="K285" s="202"/>
      <c r="L285" s="202"/>
      <c r="M285" s="203"/>
      <c r="N285" s="191">
        <f>SUM(N280:N281)</f>
        <v>0</v>
      </c>
      <c r="O285" s="192"/>
    </row>
    <row r="286" spans="1:20" ht="15.75" thickBot="1" x14ac:dyDescent="0.3"/>
    <row r="287" spans="1:20" ht="15.75" thickBot="1" x14ac:dyDescent="0.3">
      <c r="A287" s="2"/>
      <c r="B287" s="2"/>
      <c r="C287" s="2"/>
      <c r="D287" s="2"/>
      <c r="E287" s="2"/>
      <c r="F287" s="112" t="s">
        <v>67</v>
      </c>
      <c r="G287" s="113"/>
      <c r="H287" s="113"/>
      <c r="I287" s="113"/>
      <c r="J287" s="113"/>
      <c r="K287" s="113"/>
      <c r="L287" s="113"/>
      <c r="M287" s="114"/>
      <c r="N287" s="193">
        <f>MAX(N280:N281)</f>
        <v>0</v>
      </c>
      <c r="O287" s="194"/>
    </row>
    <row r="289" spans="1:16" ht="15.75" thickBot="1" x14ac:dyDescent="0.3">
      <c r="N289" s="24"/>
    </row>
    <row r="290" spans="1:16" ht="15.75" thickBot="1" x14ac:dyDescent="0.3">
      <c r="A290" s="117" t="s">
        <v>77</v>
      </c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9"/>
      <c r="P290" s="90"/>
    </row>
    <row r="291" spans="1:16" x14ac:dyDescent="0.25">
      <c r="P291" s="90"/>
    </row>
    <row r="292" spans="1:16" x14ac:dyDescent="0.25">
      <c r="A292" s="120" t="s">
        <v>78</v>
      </c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90"/>
    </row>
    <row r="293" spans="1:16" ht="49.5" customHeight="1" x14ac:dyDescent="0.25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90"/>
    </row>
    <row r="294" spans="1:16" ht="15.75" thickBot="1" x14ac:dyDescent="0.3">
      <c r="P294" s="90"/>
    </row>
    <row r="295" spans="1:16" ht="15.75" thickBot="1" x14ac:dyDescent="0.3">
      <c r="A295" s="133" t="s">
        <v>79</v>
      </c>
      <c r="B295" s="134"/>
      <c r="C295" s="134"/>
      <c r="D295" s="135"/>
      <c r="E295" s="133" t="s">
        <v>80</v>
      </c>
      <c r="F295" s="135"/>
      <c r="G295" s="133" t="s">
        <v>81</v>
      </c>
      <c r="H295" s="135"/>
      <c r="I295" s="133" t="s">
        <v>82</v>
      </c>
      <c r="J295" s="134"/>
      <c r="K295" s="135"/>
      <c r="L295" s="133" t="s">
        <v>83</v>
      </c>
      <c r="M295" s="136"/>
      <c r="N295" s="97" t="s">
        <v>9</v>
      </c>
      <c r="O295" s="91" t="s">
        <v>8</v>
      </c>
      <c r="P295" s="90"/>
    </row>
    <row r="296" spans="1:16" x14ac:dyDescent="0.25">
      <c r="A296" s="121"/>
      <c r="B296" s="122"/>
      <c r="C296" s="122"/>
      <c r="D296" s="122"/>
      <c r="E296" s="123"/>
      <c r="F296" s="123"/>
      <c r="G296" s="123"/>
      <c r="H296" s="123"/>
      <c r="I296" s="123"/>
      <c r="J296" s="123"/>
      <c r="K296" s="123"/>
      <c r="L296" s="123"/>
      <c r="M296" s="124"/>
      <c r="N296" s="94">
        <f>IF(OR(ISTEXT(L296),ISNUMBER(L296)),0.5,0)</f>
        <v>0</v>
      </c>
      <c r="O296" s="27"/>
      <c r="P296" s="90"/>
    </row>
    <row r="297" spans="1:16" x14ac:dyDescent="0.25">
      <c r="A297" s="125"/>
      <c r="B297" s="126"/>
      <c r="C297" s="126"/>
      <c r="D297" s="126"/>
      <c r="E297" s="127"/>
      <c r="F297" s="127"/>
      <c r="G297" s="127"/>
      <c r="H297" s="127"/>
      <c r="I297" s="127"/>
      <c r="J297" s="127"/>
      <c r="K297" s="127"/>
      <c r="L297" s="127"/>
      <c r="M297" s="128"/>
      <c r="N297" s="95">
        <f t="shared" ref="N297:N298" si="14">IF(OR(ISTEXT(L297),ISNUMBER(L297)),0.5,0)</f>
        <v>0</v>
      </c>
      <c r="O297" s="28"/>
      <c r="P297" s="90"/>
    </row>
    <row r="298" spans="1:16" ht="15.75" thickBot="1" x14ac:dyDescent="0.3">
      <c r="A298" s="129"/>
      <c r="B298" s="130"/>
      <c r="C298" s="130"/>
      <c r="D298" s="130"/>
      <c r="E298" s="131"/>
      <c r="F298" s="131"/>
      <c r="G298" s="131"/>
      <c r="H298" s="131"/>
      <c r="I298" s="131"/>
      <c r="J298" s="131"/>
      <c r="K298" s="131"/>
      <c r="L298" s="131"/>
      <c r="M298" s="132"/>
      <c r="N298" s="96">
        <f t="shared" si="14"/>
        <v>0</v>
      </c>
      <c r="O298" s="29"/>
      <c r="P298" s="90"/>
    </row>
    <row r="299" spans="1:16" x14ac:dyDescent="0.25">
      <c r="P299" s="90"/>
    </row>
    <row r="300" spans="1:16" ht="15.75" thickBot="1" x14ac:dyDescent="0.3">
      <c r="P300" s="90"/>
    </row>
    <row r="301" spans="1:16" ht="15.75" thickBot="1" x14ac:dyDescent="0.3">
      <c r="A301" s="2"/>
      <c r="B301" s="2"/>
      <c r="C301" s="2"/>
      <c r="D301" s="2"/>
      <c r="E301" s="2"/>
      <c r="F301" s="112" t="s">
        <v>84</v>
      </c>
      <c r="G301" s="113"/>
      <c r="H301" s="113"/>
      <c r="I301" s="113"/>
      <c r="J301" s="113"/>
      <c r="K301" s="113"/>
      <c r="L301" s="113"/>
      <c r="M301" s="114"/>
      <c r="N301" s="115">
        <f>SUM(N296:N298)</f>
        <v>0</v>
      </c>
      <c r="O301" s="116"/>
      <c r="P301" s="90"/>
    </row>
    <row r="303" spans="1:16" ht="15.75" thickBot="1" x14ac:dyDescent="0.3"/>
    <row r="304" spans="1:16" ht="15.75" thickBot="1" x14ac:dyDescent="0.3">
      <c r="A304" s="179"/>
      <c r="B304" s="179"/>
      <c r="C304" s="179"/>
      <c r="D304" s="179"/>
      <c r="E304" s="179"/>
      <c r="F304" s="179"/>
      <c r="G304" s="179"/>
      <c r="H304" s="179"/>
      <c r="I304" s="179"/>
      <c r="J304" s="189"/>
      <c r="K304" s="189"/>
      <c r="L304" s="189"/>
      <c r="M304" s="189"/>
      <c r="N304" s="189"/>
      <c r="O304" s="190"/>
      <c r="P304" s="43"/>
    </row>
    <row r="305" spans="1:16" ht="15.75" thickBot="1" x14ac:dyDescent="0.3">
      <c r="A305" s="180"/>
      <c r="B305" s="180"/>
      <c r="C305" s="180"/>
      <c r="D305" s="180"/>
      <c r="E305" s="180"/>
      <c r="F305" s="180"/>
      <c r="G305" s="180"/>
      <c r="H305" s="180"/>
      <c r="I305" s="180"/>
      <c r="J305" s="197" t="s">
        <v>60</v>
      </c>
      <c r="K305" s="198"/>
      <c r="L305" s="198"/>
      <c r="M305" s="199"/>
      <c r="N305" s="195">
        <f>IF(SUM(N87,N237,N256,N271,N287,N301)&gt;40,40,SUM(N87,N237,N256,N271,N287,N301))</f>
        <v>0</v>
      </c>
      <c r="O305" s="196"/>
    </row>
    <row r="306" spans="1:16" ht="15.75" thickBot="1" x14ac:dyDescent="0.3">
      <c r="A306" s="181"/>
      <c r="B306" s="181"/>
      <c r="C306" s="181"/>
      <c r="D306" s="181"/>
      <c r="E306" s="181"/>
      <c r="F306" s="181"/>
      <c r="G306" s="181"/>
      <c r="H306" s="181"/>
      <c r="I306" s="181"/>
      <c r="J306" s="189"/>
      <c r="K306" s="189"/>
      <c r="L306" s="189"/>
      <c r="M306" s="189"/>
      <c r="N306" s="189"/>
      <c r="O306" s="190"/>
      <c r="P306" s="43"/>
    </row>
  </sheetData>
  <sheetProtection algorithmName="SHA-512" hashValue="+/xFhwDbI1GEh7RQVYwC4RgAf+J0un2A6UhVmzjQ90y9o2GpitFuuwyTJ2z3CM0xooilkXTDK9F4xcSkRFWD2A==" saltValue="An2WrJ0PGiTKtDWMuYLJEg==" spinCount="100000" sheet="1" selectLockedCells="1"/>
  <mergeCells count="417">
    <mergeCell ref="G172:I172"/>
    <mergeCell ref="G173:I173"/>
    <mergeCell ref="G174:I174"/>
    <mergeCell ref="A110:G110"/>
    <mergeCell ref="A111:G111"/>
    <mergeCell ref="A112:G112"/>
    <mergeCell ref="A113:G113"/>
    <mergeCell ref="A114:G114"/>
    <mergeCell ref="A115:G115"/>
    <mergeCell ref="A116:G116"/>
    <mergeCell ref="A117:G117"/>
    <mergeCell ref="A118:G118"/>
    <mergeCell ref="A119:G119"/>
    <mergeCell ref="A120:G120"/>
    <mergeCell ref="A136:F136"/>
    <mergeCell ref="A137:F137"/>
    <mergeCell ref="A138:F138"/>
    <mergeCell ref="A139:F139"/>
    <mergeCell ref="A158:F158"/>
    <mergeCell ref="G158:I158"/>
    <mergeCell ref="A159:F159"/>
    <mergeCell ref="G159:I159"/>
    <mergeCell ref="A160:F160"/>
    <mergeCell ref="A161:F161"/>
    <mergeCell ref="A162:F162"/>
    <mergeCell ref="C14:H14"/>
    <mergeCell ref="M114:N114"/>
    <mergeCell ref="M115:N115"/>
    <mergeCell ref="M116:N116"/>
    <mergeCell ref="M117:N117"/>
    <mergeCell ref="M118:N118"/>
    <mergeCell ref="K248:M248"/>
    <mergeCell ref="K249:M249"/>
    <mergeCell ref="K250:M250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K251:M251"/>
    <mergeCell ref="G210:I210"/>
    <mergeCell ref="F251:J251"/>
    <mergeCell ref="G185:I185"/>
    <mergeCell ref="G186:I186"/>
    <mergeCell ref="G187:I187"/>
    <mergeCell ref="G188:I188"/>
    <mergeCell ref="G189:I189"/>
    <mergeCell ref="G201:I201"/>
    <mergeCell ref="G202:I202"/>
    <mergeCell ref="G203:I203"/>
    <mergeCell ref="G204:I204"/>
    <mergeCell ref="G190:I190"/>
    <mergeCell ref="G191:I191"/>
    <mergeCell ref="G192:I192"/>
    <mergeCell ref="G193:I193"/>
    <mergeCell ref="G194:I194"/>
    <mergeCell ref="G195:I195"/>
    <mergeCell ref="G196:I196"/>
    <mergeCell ref="G197:I197"/>
    <mergeCell ref="G198:I198"/>
    <mergeCell ref="G199:I199"/>
    <mergeCell ref="G200:I200"/>
    <mergeCell ref="A192:F192"/>
    <mergeCell ref="K252:M252"/>
    <mergeCell ref="K247:M24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28:F228"/>
    <mergeCell ref="G218:I218"/>
    <mergeCell ref="G219:I219"/>
    <mergeCell ref="G220:I220"/>
    <mergeCell ref="G221:I221"/>
    <mergeCell ref="G222:I222"/>
    <mergeCell ref="G223:I223"/>
    <mergeCell ref="G224:I224"/>
    <mergeCell ref="F247:J247"/>
    <mergeCell ref="F248:J248"/>
    <mergeCell ref="F249:J249"/>
    <mergeCell ref="F250:J250"/>
    <mergeCell ref="A229:F229"/>
    <mergeCell ref="A247:D247"/>
    <mergeCell ref="A245:O245"/>
    <mergeCell ref="A230:F230"/>
    <mergeCell ref="G211:I211"/>
    <mergeCell ref="G212:I212"/>
    <mergeCell ref="G213:I213"/>
    <mergeCell ref="G214:I214"/>
    <mergeCell ref="G215:I215"/>
    <mergeCell ref="G216:I216"/>
    <mergeCell ref="G217:I217"/>
    <mergeCell ref="A134:F134"/>
    <mergeCell ref="A135:F135"/>
    <mergeCell ref="A163:F163"/>
    <mergeCell ref="A175:F175"/>
    <mergeCell ref="G160:I160"/>
    <mergeCell ref="G161:I161"/>
    <mergeCell ref="G162:I162"/>
    <mergeCell ref="G163:I163"/>
    <mergeCell ref="G175:I175"/>
    <mergeCell ref="A164:F164"/>
    <mergeCell ref="A165:F165"/>
    <mergeCell ref="A166:F166"/>
    <mergeCell ref="A167:F167"/>
    <mergeCell ref="A168:F168"/>
    <mergeCell ref="A169:F169"/>
    <mergeCell ref="A170:F170"/>
    <mergeCell ref="A171:F171"/>
    <mergeCell ref="A172:F172"/>
    <mergeCell ref="A173:F173"/>
    <mergeCell ref="A140:F140"/>
    <mergeCell ref="A141:F141"/>
    <mergeCell ref="A142:F142"/>
    <mergeCell ref="A143:F143"/>
    <mergeCell ref="A144:F144"/>
    <mergeCell ref="G135:I135"/>
    <mergeCell ref="G147:I147"/>
    <mergeCell ref="G148:I148"/>
    <mergeCell ref="G149:I149"/>
    <mergeCell ref="G150:I150"/>
    <mergeCell ref="G151:I151"/>
    <mergeCell ref="G152:I152"/>
    <mergeCell ref="A146:F146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44:I144"/>
    <mergeCell ref="G145:I145"/>
    <mergeCell ref="G146:I146"/>
    <mergeCell ref="A145:F145"/>
    <mergeCell ref="A105:G105"/>
    <mergeCell ref="H105:K105"/>
    <mergeCell ref="H106:K106"/>
    <mergeCell ref="H107:K107"/>
    <mergeCell ref="H108:K108"/>
    <mergeCell ref="H109:K109"/>
    <mergeCell ref="H121:K121"/>
    <mergeCell ref="H122:K122"/>
    <mergeCell ref="H123:K123"/>
    <mergeCell ref="H110:K110"/>
    <mergeCell ref="H111:K111"/>
    <mergeCell ref="H112:K112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A23:O24"/>
    <mergeCell ref="A26:O27"/>
    <mergeCell ref="K42:M42"/>
    <mergeCell ref="L43:M43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97:O97"/>
    <mergeCell ref="O104:O105"/>
    <mergeCell ref="G285:M285"/>
    <mergeCell ref="I87:M87"/>
    <mergeCell ref="I237:M237"/>
    <mergeCell ref="I256:M256"/>
    <mergeCell ref="H271:M271"/>
    <mergeCell ref="K209:L209"/>
    <mergeCell ref="M209:N209"/>
    <mergeCell ref="K131:L131"/>
    <mergeCell ref="M131:N131"/>
    <mergeCell ref="K157:L157"/>
    <mergeCell ref="M157:N157"/>
    <mergeCell ref="A89:N89"/>
    <mergeCell ref="M106:N106"/>
    <mergeCell ref="M107:N107"/>
    <mergeCell ref="M108:N108"/>
    <mergeCell ref="M109:N109"/>
    <mergeCell ref="M126:N126"/>
    <mergeCell ref="M127:N127"/>
    <mergeCell ref="K127:L127"/>
    <mergeCell ref="M104:N105"/>
    <mergeCell ref="M121:N121"/>
    <mergeCell ref="M122:N122"/>
    <mergeCell ref="A83:O84"/>
    <mergeCell ref="K80:M80"/>
    <mergeCell ref="L81:M81"/>
    <mergeCell ref="A76:J76"/>
    <mergeCell ref="A77:J77"/>
    <mergeCell ref="A78:J78"/>
    <mergeCell ref="A79:J79"/>
    <mergeCell ref="N85:O85"/>
    <mergeCell ref="N87:O87"/>
    <mergeCell ref="K85:M85"/>
    <mergeCell ref="M123:N123"/>
    <mergeCell ref="M124:N124"/>
    <mergeCell ref="M125:N125"/>
    <mergeCell ref="A106:G106"/>
    <mergeCell ref="A107:G107"/>
    <mergeCell ref="A108:G108"/>
    <mergeCell ref="A109:G109"/>
    <mergeCell ref="A132:F132"/>
    <mergeCell ref="A133:F133"/>
    <mergeCell ref="A121:G121"/>
    <mergeCell ref="A122:G122"/>
    <mergeCell ref="A123:G123"/>
    <mergeCell ref="A124:G124"/>
    <mergeCell ref="A125:G125"/>
    <mergeCell ref="A126:G126"/>
    <mergeCell ref="H124:K124"/>
    <mergeCell ref="H125:K125"/>
    <mergeCell ref="H126:K126"/>
    <mergeCell ref="M119:N119"/>
    <mergeCell ref="M120:N120"/>
    <mergeCell ref="M110:N110"/>
    <mergeCell ref="M111:N111"/>
    <mergeCell ref="M112:N112"/>
    <mergeCell ref="M113:N113"/>
    <mergeCell ref="A150:F150"/>
    <mergeCell ref="A151:F151"/>
    <mergeCell ref="G132:I132"/>
    <mergeCell ref="M179:N179"/>
    <mergeCell ref="K183:L183"/>
    <mergeCell ref="M183:N183"/>
    <mergeCell ref="K179:L179"/>
    <mergeCell ref="M153:N153"/>
    <mergeCell ref="K153:L153"/>
    <mergeCell ref="A176:F176"/>
    <mergeCell ref="A177:F177"/>
    <mergeCell ref="A178:F178"/>
    <mergeCell ref="G176:I176"/>
    <mergeCell ref="G177:I177"/>
    <mergeCell ref="G178:I178"/>
    <mergeCell ref="A174:F174"/>
    <mergeCell ref="G164:I164"/>
    <mergeCell ref="G165:I165"/>
    <mergeCell ref="G166:I166"/>
    <mergeCell ref="G167:I167"/>
    <mergeCell ref="G168:I168"/>
    <mergeCell ref="A152:F152"/>
    <mergeCell ref="G133:I133"/>
    <mergeCell ref="G134:I134"/>
    <mergeCell ref="A248:D248"/>
    <mergeCell ref="A249:D249"/>
    <mergeCell ref="A250:D250"/>
    <mergeCell ref="A251:D251"/>
    <mergeCell ref="A252:D252"/>
    <mergeCell ref="K231:L231"/>
    <mergeCell ref="M231:N231"/>
    <mergeCell ref="K235:M235"/>
    <mergeCell ref="K205:L205"/>
    <mergeCell ref="M205:N205"/>
    <mergeCell ref="A233:O233"/>
    <mergeCell ref="F252:J252"/>
    <mergeCell ref="G225:I225"/>
    <mergeCell ref="G226:I226"/>
    <mergeCell ref="G227:I227"/>
    <mergeCell ref="G228:I228"/>
    <mergeCell ref="A210:F210"/>
    <mergeCell ref="A211:F211"/>
    <mergeCell ref="A212:F212"/>
    <mergeCell ref="A213:F213"/>
    <mergeCell ref="A214:F214"/>
    <mergeCell ref="A215:F215"/>
    <mergeCell ref="A216:F216"/>
    <mergeCell ref="A217:F217"/>
    <mergeCell ref="A276:N277"/>
    <mergeCell ref="E281:K281"/>
    <mergeCell ref="K254:M254"/>
    <mergeCell ref="H263:M263"/>
    <mergeCell ref="H264:M264"/>
    <mergeCell ref="H265:M265"/>
    <mergeCell ref="H266:M266"/>
    <mergeCell ref="A261:N261"/>
    <mergeCell ref="L279:M279"/>
    <mergeCell ref="A264:F264"/>
    <mergeCell ref="A265:F265"/>
    <mergeCell ref="A266:F266"/>
    <mergeCell ref="J269:M269"/>
    <mergeCell ref="N271:O271"/>
    <mergeCell ref="A274:O274"/>
    <mergeCell ref="A259:O259"/>
    <mergeCell ref="N269:O269"/>
    <mergeCell ref="N254:O254"/>
    <mergeCell ref="N256:O256"/>
    <mergeCell ref="A304:I306"/>
    <mergeCell ref="A280:C280"/>
    <mergeCell ref="F287:M287"/>
    <mergeCell ref="A281:C281"/>
    <mergeCell ref="L280:M280"/>
    <mergeCell ref="E280:K280"/>
    <mergeCell ref="L281:M281"/>
    <mergeCell ref="N285:O285"/>
    <mergeCell ref="N287:O287"/>
    <mergeCell ref="N305:O305"/>
    <mergeCell ref="J305:M305"/>
    <mergeCell ref="J304:O304"/>
    <mergeCell ref="J306:O306"/>
    <mergeCell ref="A283:J283"/>
    <mergeCell ref="G230:I230"/>
    <mergeCell ref="A5:O5"/>
    <mergeCell ref="A7:O7"/>
    <mergeCell ref="A10:O10"/>
    <mergeCell ref="A12:B12"/>
    <mergeCell ref="M12:O12"/>
    <mergeCell ref="A14:B14"/>
    <mergeCell ref="A17:O17"/>
    <mergeCell ref="A21:O21"/>
    <mergeCell ref="A19:O19"/>
    <mergeCell ref="C12:I12"/>
    <mergeCell ref="A44:I44"/>
    <mergeCell ref="A69:J69"/>
    <mergeCell ref="A70:J70"/>
    <mergeCell ref="A71:J71"/>
    <mergeCell ref="A72:J72"/>
    <mergeCell ref="A73:J73"/>
    <mergeCell ref="A74:J74"/>
    <mergeCell ref="A75:J75"/>
    <mergeCell ref="L62:M62"/>
    <mergeCell ref="A48:J48"/>
    <mergeCell ref="A49:J49"/>
    <mergeCell ref="A50:J50"/>
    <mergeCell ref="A184:F184"/>
    <mergeCell ref="A52:J52"/>
    <mergeCell ref="A53:J53"/>
    <mergeCell ref="A54:J54"/>
    <mergeCell ref="A55:J55"/>
    <mergeCell ref="A56:J56"/>
    <mergeCell ref="A57:J57"/>
    <mergeCell ref="A58:J58"/>
    <mergeCell ref="A59:J59"/>
    <mergeCell ref="G229:I229"/>
    <mergeCell ref="G184:I184"/>
    <mergeCell ref="A185:F185"/>
    <mergeCell ref="A186:F186"/>
    <mergeCell ref="A187:F187"/>
    <mergeCell ref="A188:F188"/>
    <mergeCell ref="A189:F189"/>
    <mergeCell ref="A201:F201"/>
    <mergeCell ref="A202:F202"/>
    <mergeCell ref="A203:F203"/>
    <mergeCell ref="A204:F204"/>
    <mergeCell ref="A190:F190"/>
    <mergeCell ref="A191:F191"/>
    <mergeCell ref="A147:F147"/>
    <mergeCell ref="A148:F148"/>
    <mergeCell ref="A149:F149"/>
    <mergeCell ref="A60:J60"/>
    <mergeCell ref="A99:O100"/>
    <mergeCell ref="A45:O46"/>
    <mergeCell ref="A64:O65"/>
    <mergeCell ref="N235:O235"/>
    <mergeCell ref="N237:O237"/>
    <mergeCell ref="A240:O240"/>
    <mergeCell ref="A242:O243"/>
    <mergeCell ref="O131:O132"/>
    <mergeCell ref="O157:O158"/>
    <mergeCell ref="O183:O184"/>
    <mergeCell ref="O209:O210"/>
    <mergeCell ref="A102:O102"/>
    <mergeCell ref="A129:O129"/>
    <mergeCell ref="A155:O155"/>
    <mergeCell ref="A181:O181"/>
    <mergeCell ref="A207:O207"/>
    <mergeCell ref="A67:J67"/>
    <mergeCell ref="A68:J68"/>
    <mergeCell ref="K61:M61"/>
    <mergeCell ref="G169:I169"/>
    <mergeCell ref="G170:I170"/>
    <mergeCell ref="G171:I171"/>
    <mergeCell ref="A51:J51"/>
    <mergeCell ref="F301:M301"/>
    <mergeCell ref="N301:O301"/>
    <mergeCell ref="A290:O290"/>
    <mergeCell ref="A292:O293"/>
    <mergeCell ref="A296:D296"/>
    <mergeCell ref="E296:F296"/>
    <mergeCell ref="G296:H296"/>
    <mergeCell ref="I296:K296"/>
    <mergeCell ref="L296:M296"/>
    <mergeCell ref="A297:D297"/>
    <mergeCell ref="E297:F297"/>
    <mergeCell ref="G297:H297"/>
    <mergeCell ref="I297:K297"/>
    <mergeCell ref="L297:M297"/>
    <mergeCell ref="A298:D298"/>
    <mergeCell ref="E298:F298"/>
    <mergeCell ref="G298:H298"/>
    <mergeCell ref="I298:K298"/>
    <mergeCell ref="L298:M298"/>
    <mergeCell ref="A295:D295"/>
    <mergeCell ref="E295:F295"/>
    <mergeCell ref="G295:H295"/>
    <mergeCell ref="I295:K295"/>
    <mergeCell ref="L295:M295"/>
  </mergeCells>
  <dataValidations count="4">
    <dataValidation type="list" allowBlank="1" showInputMessage="1" showErrorMessage="1" sqref="K211:L230 K159:L178 K185:L204 K133:L152">
      <formula1>$T$130:$T$132</formula1>
    </dataValidation>
    <dataValidation type="list" allowBlank="1" showInputMessage="1" showErrorMessage="1" sqref="A248:D252">
      <formula1>$T$247:$T$251</formula1>
    </dataValidation>
    <dataValidation type="list" allowBlank="1" showInputMessage="1" showErrorMessage="1" sqref="L280:M281">
      <formula1>$T$277:$T$278</formula1>
    </dataValidation>
    <dataValidation type="list" allowBlank="1" showInputMessage="1" showErrorMessage="1" sqref="M296:M298">
      <formula1>$V$216:$V$217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Masco</dc:creator>
  <cp:lastModifiedBy>Practiques Rrhh i Aodl</cp:lastModifiedBy>
  <cp:lastPrinted>2025-06-12T10:24:15Z</cp:lastPrinted>
  <dcterms:created xsi:type="dcterms:W3CDTF">2025-05-26T15:10:40Z</dcterms:created>
  <dcterms:modified xsi:type="dcterms:W3CDTF">2025-06-12T11:44:53Z</dcterms:modified>
</cp:coreProperties>
</file>