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aj\rrhh\Practiques RRHH\PROCESSOS SELECTIUS\0000. Exemples Mèrits\00. NOSTRE\"/>
    </mc:Choice>
  </mc:AlternateContent>
  <bookViews>
    <workbookView xWindow="0" yWindow="0" windowWidth="28800" windowHeight="12435"/>
  </bookViews>
  <sheets>
    <sheet name="Ful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6" i="1" l="1"/>
  <c r="N241" i="1"/>
  <c r="N235" i="1"/>
  <c r="N236" i="1"/>
  <c r="N234" i="1"/>
  <c r="N239" i="1" l="1"/>
  <c r="M169" i="1"/>
  <c r="M163" i="1"/>
  <c r="M164" i="1"/>
  <c r="M165" i="1"/>
  <c r="M166" i="1"/>
  <c r="M167" i="1"/>
  <c r="M168" i="1"/>
  <c r="M162" i="1"/>
  <c r="M161" i="1"/>
  <c r="N169" i="1"/>
  <c r="N168" i="1"/>
  <c r="N167" i="1"/>
  <c r="N166" i="1"/>
  <c r="N165" i="1"/>
  <c r="N164" i="1"/>
  <c r="N163" i="1"/>
  <c r="N162" i="1"/>
  <c r="N161" i="1"/>
  <c r="M139" i="1"/>
  <c r="M154" i="1"/>
  <c r="M148" i="1"/>
  <c r="M149" i="1"/>
  <c r="M150" i="1"/>
  <c r="M151" i="1"/>
  <c r="M152" i="1"/>
  <c r="M153" i="1"/>
  <c r="M147" i="1"/>
  <c r="M146" i="1"/>
  <c r="N154" i="1"/>
  <c r="N153" i="1"/>
  <c r="N152" i="1"/>
  <c r="N151" i="1"/>
  <c r="N150" i="1"/>
  <c r="N149" i="1"/>
  <c r="N148" i="1"/>
  <c r="N147" i="1"/>
  <c r="N146" i="1"/>
  <c r="M133" i="1"/>
  <c r="M134" i="1"/>
  <c r="M135" i="1"/>
  <c r="M136" i="1"/>
  <c r="M137" i="1"/>
  <c r="M138" i="1"/>
  <c r="M132" i="1"/>
  <c r="M131" i="1"/>
  <c r="N139" i="1"/>
  <c r="N138" i="1"/>
  <c r="N137" i="1"/>
  <c r="N136" i="1"/>
  <c r="N135" i="1"/>
  <c r="N134" i="1"/>
  <c r="N133" i="1"/>
  <c r="N132" i="1"/>
  <c r="N131" i="1"/>
  <c r="N118" i="1"/>
  <c r="N119" i="1"/>
  <c r="N120" i="1"/>
  <c r="N121" i="1"/>
  <c r="N122" i="1"/>
  <c r="N123" i="1"/>
  <c r="N124" i="1"/>
  <c r="M118" i="1"/>
  <c r="M119" i="1"/>
  <c r="M120" i="1"/>
  <c r="M121" i="1"/>
  <c r="M122" i="1"/>
  <c r="M123" i="1"/>
  <c r="M124" i="1"/>
  <c r="N117" i="1"/>
  <c r="M117" i="1"/>
  <c r="N116" i="1"/>
  <c r="M116" i="1"/>
  <c r="M106" i="1"/>
  <c r="M101" i="1"/>
  <c r="M102" i="1"/>
  <c r="M103" i="1"/>
  <c r="M104" i="1"/>
  <c r="M105" i="1"/>
  <c r="M107" i="1"/>
  <c r="M108" i="1"/>
  <c r="M109" i="1"/>
  <c r="M100" i="1"/>
  <c r="M170" i="1" l="1"/>
  <c r="M155" i="1"/>
  <c r="M140" i="1"/>
  <c r="N219" i="1"/>
  <c r="N218" i="1"/>
  <c r="N224" i="1" l="1"/>
  <c r="N203" i="1"/>
  <c r="N202" i="1"/>
  <c r="N201" i="1"/>
  <c r="N188" i="1"/>
  <c r="N187" i="1"/>
  <c r="N186" i="1"/>
  <c r="N185" i="1"/>
  <c r="N190" i="1" l="1"/>
  <c r="N192" i="1" s="1"/>
  <c r="N222" i="1"/>
  <c r="N206" i="1"/>
  <c r="N208" i="1" s="1"/>
  <c r="M110" i="1"/>
  <c r="M125" i="1"/>
  <c r="N32" i="1"/>
  <c r="N33" i="1"/>
  <c r="N34" i="1"/>
  <c r="N35" i="1"/>
  <c r="N36" i="1"/>
  <c r="N37" i="1"/>
  <c r="N38" i="1"/>
  <c r="N39" i="1"/>
  <c r="N40" i="1"/>
  <c r="N41" i="1"/>
  <c r="N51" i="1"/>
  <c r="N52" i="1"/>
  <c r="N53" i="1"/>
  <c r="N54" i="1"/>
  <c r="N55" i="1"/>
  <c r="N56" i="1"/>
  <c r="N57" i="1"/>
  <c r="N58" i="1"/>
  <c r="N59" i="1"/>
  <c r="N60" i="1"/>
  <c r="N70" i="1"/>
  <c r="N71" i="1"/>
  <c r="N72" i="1"/>
  <c r="N73" i="1"/>
  <c r="N74" i="1"/>
  <c r="N75" i="1"/>
  <c r="N76" i="1"/>
  <c r="N77" i="1"/>
  <c r="N78" i="1"/>
  <c r="N79" i="1"/>
  <c r="N69" i="1"/>
  <c r="N68" i="1"/>
  <c r="N50" i="1"/>
  <c r="N49" i="1"/>
  <c r="N173" i="1" l="1"/>
  <c r="N175" i="1" s="1"/>
  <c r="N80" i="1"/>
  <c r="N81" i="1" s="1"/>
  <c r="N61" i="1"/>
  <c r="N62" i="1" s="1"/>
  <c r="N31" i="1"/>
  <c r="N30" i="1"/>
  <c r="N42" i="1" l="1"/>
  <c r="N43" i="1" s="1"/>
  <c r="N85" i="1" l="1"/>
  <c r="N87" i="1" s="1"/>
  <c r="N247" i="1" s="1"/>
</calcChain>
</file>

<file path=xl/sharedStrings.xml><?xml version="1.0" encoding="utf-8"?>
<sst xmlns="http://schemas.openxmlformats.org/spreadsheetml/2006/main" count="162" uniqueCount="87">
  <si>
    <t>ANNEX DE LA RELACIÓ DE MÈRITS</t>
  </si>
  <si>
    <t>COGNOMS I NOM</t>
  </si>
  <si>
    <t>DADES PERSONALS</t>
  </si>
  <si>
    <t>CONVOCATÒRIA</t>
  </si>
  <si>
    <t xml:space="preserve">escut NO el poden treure </t>
  </si>
  <si>
    <t xml:space="preserve">B. FASE DE CONCURS (40 punts) </t>
  </si>
  <si>
    <t>1. EXPERIÈNCIA PROFESSIONAL</t>
  </si>
  <si>
    <t>Inici</t>
  </si>
  <si>
    <t>Finalització</t>
  </si>
  <si>
    <t>Núm. dies</t>
  </si>
  <si>
    <t>Tribunal</t>
  </si>
  <si>
    <t xml:space="preserve">Puntuació </t>
  </si>
  <si>
    <t>DNI/NIE</t>
  </si>
  <si>
    <t>2. FORMACIÓ</t>
  </si>
  <si>
    <t>IMPORTANT:</t>
  </si>
  <si>
    <t>Nom del curs</t>
  </si>
  <si>
    <t>Organisme organitzador</t>
  </si>
  <si>
    <t xml:space="preserve">Assistència </t>
  </si>
  <si>
    <t>Aprofitament</t>
  </si>
  <si>
    <t>Total</t>
  </si>
  <si>
    <t>3. ALTRES TÍTOLS ACADÈMICS</t>
  </si>
  <si>
    <t>Punts</t>
  </si>
  <si>
    <t>Màster</t>
  </si>
  <si>
    <t>Llicenciatura o grau equivalent</t>
  </si>
  <si>
    <t>Postgrau</t>
  </si>
  <si>
    <t xml:space="preserve">Nom del Títol </t>
  </si>
  <si>
    <t>Universitat</t>
  </si>
  <si>
    <t>4. CONEIXEMENTS DE LLENGUA CATALANA</t>
  </si>
  <si>
    <t xml:space="preserve">Total experiència professional </t>
  </si>
  <si>
    <t>Total valoració experiència professional (màxim 20 punts)</t>
  </si>
  <si>
    <t xml:space="preserve">Total formació </t>
  </si>
  <si>
    <t>Total valoració formació  (màxim 11 punts)</t>
  </si>
  <si>
    <t>Total altres títols acadèmics</t>
  </si>
  <si>
    <t>Total valoració altres títols acadèmics  (màxim 4 punts)</t>
  </si>
  <si>
    <r>
      <t xml:space="preserve">Es valoren els </t>
    </r>
    <r>
      <rPr>
        <b/>
        <u/>
        <sz val="11"/>
        <color theme="1"/>
        <rFont val="Calibri"/>
        <family val="2"/>
        <scheme val="minor"/>
      </rPr>
      <t>coneixements de llengua catalana</t>
    </r>
    <r>
      <rPr>
        <sz val="11"/>
        <color theme="1"/>
        <rFont val="Calibri"/>
        <family val="2"/>
        <scheme val="minor"/>
      </rPr>
      <t xml:space="preserve">, fins a un </t>
    </r>
    <r>
      <rPr>
        <b/>
        <u/>
        <sz val="11"/>
        <color theme="1"/>
        <rFont val="Calibri"/>
        <family val="2"/>
        <scheme val="minor"/>
      </rPr>
      <t>màxim de 3 punts</t>
    </r>
    <r>
      <rPr>
        <sz val="11"/>
        <color theme="1"/>
        <rFont val="Calibri"/>
        <family val="2"/>
        <scheme val="minor"/>
      </rPr>
      <t>, d'acord amb la distribució següent:</t>
    </r>
  </si>
  <si>
    <t>Certificat de coneixements de llenguatge administratiu</t>
  </si>
  <si>
    <t>Certificat de coneixements de llenguatge jurídic</t>
  </si>
  <si>
    <t>Nivell superior (C2) o equivalent</t>
  </si>
  <si>
    <t>Organisme</t>
  </si>
  <si>
    <t>Total coneixements de llengua catalana</t>
  </si>
  <si>
    <t>Total valoració coneixements de llengua catalana  (màxim 3 punts)</t>
  </si>
  <si>
    <t>ACTIC  nivell mitjà</t>
  </si>
  <si>
    <t>ACTIC  nivell avançat</t>
  </si>
  <si>
    <t>Total coneixements tecnologies de la informació comunicació</t>
  </si>
  <si>
    <t>Sumatori total en mesos sencers</t>
  </si>
  <si>
    <t>Puntuació</t>
  </si>
  <si>
    <t>Certificat (Si/No)</t>
  </si>
  <si>
    <t>Si</t>
  </si>
  <si>
    <t>No</t>
  </si>
  <si>
    <t>Diplomatura o equivalent</t>
  </si>
  <si>
    <r>
      <t>Es valorarà estar en possessió del certificat d''</t>
    </r>
    <r>
      <rPr>
        <b/>
        <u/>
        <sz val="11"/>
        <color theme="1"/>
        <rFont val="Calibri"/>
        <family val="2"/>
        <scheme val="minor"/>
      </rPr>
      <t xml:space="preserve">acreditació de competències en tecnologies de la informació i la comunicació </t>
    </r>
    <r>
      <rPr>
        <sz val="11"/>
        <color theme="1"/>
        <rFont val="Calibri"/>
        <family val="2"/>
        <scheme val="minor"/>
      </rPr>
      <t xml:space="preserve">(ACTIC) o certificats equivalents a aquests nivells, fins a un </t>
    </r>
    <r>
      <rPr>
        <b/>
        <u/>
        <sz val="11"/>
        <color theme="1"/>
        <rFont val="Calibri"/>
        <family val="2"/>
        <scheme val="minor"/>
      </rPr>
      <t>màxim de 2 punts</t>
    </r>
    <r>
      <rPr>
        <sz val="11"/>
        <color theme="1"/>
        <rFont val="Calibri"/>
        <family val="2"/>
        <scheme val="minor"/>
      </rPr>
      <t xml:space="preserve"> segons el següent barem:</t>
    </r>
  </si>
  <si>
    <r>
      <t xml:space="preserve">Per assistència a </t>
    </r>
    <r>
      <rPr>
        <b/>
        <u/>
        <sz val="11"/>
        <color theme="1"/>
        <rFont val="Calibri"/>
        <family val="2"/>
        <scheme val="minor"/>
      </rPr>
      <t>cursos de formació i perfeccionament directament relacionats</t>
    </r>
    <r>
      <rPr>
        <sz val="11"/>
        <color theme="1"/>
        <rFont val="Calibri"/>
        <family val="2"/>
        <scheme val="minor"/>
      </rPr>
      <t xml:space="preserve"> amb la matèria objecte de la plaça que es convoca, </t>
    </r>
    <r>
      <rPr>
        <b/>
        <u/>
        <sz val="11"/>
        <color theme="1"/>
        <rFont val="Calibri"/>
        <family val="2"/>
        <scheme val="minor"/>
      </rPr>
      <t>cursats des de l'any 2018</t>
    </r>
    <r>
      <rPr>
        <sz val="11"/>
        <color theme="1"/>
        <rFont val="Calibri"/>
        <family val="2"/>
        <scheme val="minor"/>
      </rPr>
      <t xml:space="preserve">, fins a un </t>
    </r>
    <r>
      <rPr>
        <b/>
        <u/>
        <sz val="11"/>
        <color theme="1"/>
        <rFont val="Calibri"/>
        <family val="2"/>
        <scheme val="minor"/>
      </rPr>
      <t>màxim d'11 punts</t>
    </r>
    <r>
      <rPr>
        <sz val="11"/>
        <color theme="1"/>
        <rFont val="Calibri"/>
        <family val="2"/>
        <scheme val="minor"/>
      </rPr>
      <t>, segons l'escala següent:</t>
    </r>
  </si>
  <si>
    <t>Any formació</t>
  </si>
  <si>
    <t>Nom de l'ens local</t>
  </si>
  <si>
    <t>Nom de l'Administració pública</t>
  </si>
  <si>
    <t>% Jornada*</t>
  </si>
  <si>
    <r>
      <t xml:space="preserve">De conformitat amb la base  6.3 la documentcaió s'aportarà </t>
    </r>
    <r>
      <rPr>
        <b/>
        <u/>
        <sz val="11"/>
        <color rgb="FFFF0000"/>
        <rFont val="Calibri"/>
        <family val="2"/>
        <scheme val="minor"/>
      </rPr>
      <t>en el mateix ordre</t>
    </r>
    <r>
      <rPr>
        <b/>
        <sz val="11"/>
        <color rgb="FFFF0000"/>
        <rFont val="Calibri"/>
        <family val="2"/>
        <scheme val="minor"/>
      </rPr>
      <t xml:space="preserve"> que es menciona a la fase de concurs,en format </t>
    </r>
    <r>
      <rPr>
        <b/>
        <u/>
        <sz val="11"/>
        <color rgb="FFFF0000"/>
        <rFont val="Calibri"/>
        <family val="2"/>
        <scheme val="minor"/>
      </rPr>
      <t>PDF</t>
    </r>
    <r>
      <rPr>
        <b/>
        <sz val="11"/>
        <color rgb="FFFF0000"/>
        <rFont val="Calibri"/>
        <family val="2"/>
        <scheme val="minor"/>
      </rPr>
      <t xml:space="preserve">, i en </t>
    </r>
    <r>
      <rPr>
        <b/>
        <u/>
        <sz val="11"/>
        <color rgb="FFFF0000"/>
        <rFont val="Calibri"/>
        <family val="2"/>
        <scheme val="minor"/>
      </rPr>
      <t>un únic arxiu</t>
    </r>
    <r>
      <rPr>
        <b/>
        <sz val="11"/>
        <color rgb="FFFF0000"/>
        <rFont val="Calibri"/>
        <family val="2"/>
        <scheme val="minor"/>
      </rPr>
      <t>.</t>
    </r>
  </si>
  <si>
    <t xml:space="preserve">En relació amb l'acreditació dels mèrits al·legats heu de tenir en compte el que estableix la base 9.B "Barem de mèrits". </t>
  </si>
  <si>
    <t>Puntuació total</t>
  </si>
  <si>
    <t>Per cursos amb una durada igual o inferior a 10 hores i superior a 5 hores, per cadascun: 0,10 punts</t>
  </si>
  <si>
    <t>Per cursos amb una durada igual o inferior a 20 hores i superior a 10 hores, per cadascun: 0,20 punts</t>
  </si>
  <si>
    <t>Per cursos amb una durada igual o inferior a 40 hores i superior a 20 hores, per cadascun: 0,40 punts</t>
  </si>
  <si>
    <t>Per cursos amb una durada igual o inferior a 75 hores i superior a 40 hores, per cadascun: 0,60 punts</t>
  </si>
  <si>
    <t>Per cursos amb una durada superior a 75 hores, per cadascun: 0,80 punts</t>
  </si>
  <si>
    <t>Resultat total fase de concurs (màxim 40 punts)</t>
  </si>
  <si>
    <t>Aprofitament*</t>
  </si>
  <si>
    <t xml:space="preserve">*Quan els certificats d'assistència acreditin alhora l'aprofitament en el curs realitzat (sempre i quan el curs tingui una durada superior a 10 hores), s'incrementarà 0,20 punts la puntuació obtinguda per cada curs. </t>
  </si>
  <si>
    <r>
      <t xml:space="preserve">Per </t>
    </r>
    <r>
      <rPr>
        <b/>
        <u/>
        <sz val="11"/>
        <color theme="1"/>
        <rFont val="Calibri"/>
        <family val="2"/>
        <scheme val="minor"/>
      </rPr>
      <t xml:space="preserve">altres títols acadèmics </t>
    </r>
    <r>
      <rPr>
        <u/>
        <sz val="11"/>
        <color theme="1"/>
        <rFont val="Calibri"/>
        <family val="2"/>
        <scheme val="minor"/>
      </rPr>
      <t>q</t>
    </r>
    <r>
      <rPr>
        <b/>
        <u/>
        <sz val="11"/>
        <color theme="1"/>
        <rFont val="Calibri"/>
        <family val="2"/>
        <scheme val="minor"/>
      </rPr>
      <t>ue no siguin els presentats per a participar a la convocatòria</t>
    </r>
    <r>
      <rPr>
        <sz val="11"/>
        <color theme="1"/>
        <rFont val="Calibri"/>
        <family val="2"/>
        <scheme val="minor"/>
      </rPr>
      <t xml:space="preserve"> i que siguin </t>
    </r>
    <r>
      <rPr>
        <b/>
        <u/>
        <sz val="11"/>
        <color theme="1"/>
        <rFont val="Calibri"/>
        <family val="2"/>
        <scheme val="minor"/>
      </rPr>
      <t>relacionats amb les funcions del lloc de treball</t>
    </r>
    <r>
      <rPr>
        <sz val="11"/>
        <color theme="1"/>
        <rFont val="Calibri"/>
        <family val="2"/>
        <scheme val="minor"/>
      </rPr>
      <t xml:space="preserve"> fins a un </t>
    </r>
    <r>
      <rPr>
        <b/>
        <u/>
        <sz val="11"/>
        <color theme="1"/>
        <rFont val="Calibri"/>
        <family val="2"/>
        <scheme val="minor"/>
      </rPr>
      <t>màxim de 4 punts</t>
    </r>
    <r>
      <rPr>
        <sz val="11"/>
        <color theme="1"/>
        <rFont val="Calibri"/>
        <family val="2"/>
        <scheme val="minor"/>
      </rPr>
      <t>, segons l'escala següent:</t>
    </r>
  </si>
  <si>
    <t>5. CONEIXEMENTS EN TECNOLOGIES DE LA INFORMACIÓ I LA COMUNICACIÓ *</t>
  </si>
  <si>
    <t xml:space="preserve">* En cas que es disposi de més d'un certificat, es valorarà únicament el nivell més alt. </t>
  </si>
  <si>
    <t>Per acreditar l'experiència professional heu de tenir en compte el que estableix la base 9.B.1 "Consideracions respecte a l'experiència professional".</t>
  </si>
  <si>
    <t>Nom de l'empresa del sector privat i/o professional lliure o autònom/a</t>
  </si>
  <si>
    <t>Total valoració coneixements en tecnologies de la informació i comunicació (màxim 2 punts)</t>
  </si>
  <si>
    <r>
      <t xml:space="preserve">La puntuació màxima total d'aquest mèrit és de </t>
    </r>
    <r>
      <rPr>
        <b/>
        <sz val="11"/>
        <color theme="1"/>
        <rFont val="Calibri"/>
        <family val="2"/>
        <scheme val="minor"/>
      </rPr>
      <t>20 punts</t>
    </r>
    <r>
      <rPr>
        <sz val="11"/>
        <color theme="1"/>
        <rFont val="Calibri"/>
        <family val="2"/>
        <scheme val="minor"/>
      </rPr>
      <t xml:space="preserve">, de manera que la suma de les tres puntuacions (a, b i c) </t>
    </r>
    <r>
      <rPr>
        <b/>
        <u/>
        <sz val="11"/>
        <color theme="1"/>
        <rFont val="Calibri"/>
        <family val="2"/>
        <scheme val="minor"/>
      </rPr>
      <t>no pot superar aquests 20 punts</t>
    </r>
    <r>
      <rPr>
        <sz val="11"/>
        <color theme="1"/>
        <rFont val="Calibri"/>
        <family val="2"/>
        <scheme val="minor"/>
      </rPr>
      <t xml:space="preserve"> no computant la puntuació sobrant. </t>
    </r>
  </si>
  <si>
    <r>
      <t>a) Per  serveis prestats a l</t>
    </r>
    <r>
      <rPr>
        <b/>
        <u/>
        <sz val="11"/>
        <color theme="1"/>
        <rFont val="Calibri"/>
        <family val="2"/>
        <scheme val="minor"/>
      </rPr>
      <t>'administració local</t>
    </r>
    <r>
      <rPr>
        <b/>
        <sz val="11"/>
        <color theme="1"/>
        <rFont val="Calibri"/>
        <family val="2"/>
        <scheme val="minor"/>
      </rPr>
      <t xml:space="preserve"> exergint </t>
    </r>
    <r>
      <rPr>
        <b/>
        <u/>
        <sz val="11"/>
        <color theme="1"/>
        <rFont val="Calibri"/>
        <family val="2"/>
        <scheme val="minor"/>
      </rPr>
      <t>funcions similars o anàlogues a les previstes a la base 1.4. a raó de 0,42 punts per cada mes d'experiència</t>
    </r>
    <r>
      <rPr>
        <b/>
        <sz val="11"/>
        <color theme="1"/>
        <rFont val="Calibri"/>
        <family val="2"/>
        <scheme val="minor"/>
      </rPr>
      <t xml:space="preserve">. Les fraccions residuals inferiors a un més (equivalència a 30 dies) no es computaran. </t>
    </r>
  </si>
  <si>
    <r>
      <t xml:space="preserve">b) Per  serveis prestats a </t>
    </r>
    <r>
      <rPr>
        <b/>
        <i/>
        <sz val="11"/>
        <color theme="1"/>
        <rFont val="Calibri"/>
        <family val="2"/>
        <scheme val="minor"/>
      </rPr>
      <t xml:space="preserve">altres </t>
    </r>
    <r>
      <rPr>
        <b/>
        <u/>
        <sz val="11"/>
        <color theme="1"/>
        <rFont val="Calibri"/>
        <family val="2"/>
        <scheme val="minor"/>
      </rPr>
      <t>administracions públiques exergint funcions similars o anàlogues a les previstes a la base 1.4. a raó de 0,33 punts per cada mes d'experiència</t>
    </r>
    <r>
      <rPr>
        <b/>
        <sz val="11"/>
        <color theme="1"/>
        <rFont val="Calibri"/>
        <family val="2"/>
        <scheme val="minor"/>
      </rPr>
      <t xml:space="preserve">. Les fraccions residuals inferiors a un més (equivalència a 30 dies) no es computaran. </t>
    </r>
  </si>
  <si>
    <r>
      <t xml:space="preserve">c)  Per serveis prestats en el </t>
    </r>
    <r>
      <rPr>
        <b/>
        <u/>
        <sz val="11"/>
        <color theme="1"/>
        <rFont val="Calibri"/>
        <family val="2"/>
        <scheme val="minor"/>
      </rPr>
      <t>sector privat i/o com a professional lliure o autònom/a</t>
    </r>
    <r>
      <rPr>
        <b/>
        <sz val="11"/>
        <color theme="1"/>
        <rFont val="Calibri"/>
        <family val="2"/>
        <scheme val="minor"/>
      </rPr>
      <t xml:space="preserve">, en el desenvolupament de </t>
    </r>
    <r>
      <rPr>
        <b/>
        <u/>
        <sz val="11"/>
        <color theme="1"/>
        <rFont val="Calibri"/>
        <family val="2"/>
        <scheme val="minor"/>
      </rPr>
      <t>funcions equiparables a les del lloc de treball a cobrir, a raó de 0,17 punts per cada mes d'experiència</t>
    </r>
    <r>
      <rPr>
        <b/>
        <sz val="11"/>
        <color theme="1"/>
        <rFont val="Calibri"/>
        <family val="2"/>
        <scheme val="minor"/>
      </rPr>
      <t xml:space="preserve">. Les fraccions residuals inferiors a un més (equivalència a 30 dies) no es computaran. </t>
    </r>
  </si>
  <si>
    <r>
      <rPr>
        <b/>
        <sz val="10"/>
        <color theme="1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 xml:space="preserve"> Per al cas de jornades a temps parcials, la valoració es reduirà de forma directamente proporcional, llevat dels casos de </t>
    </r>
    <r>
      <rPr>
        <b/>
        <u/>
        <sz val="10"/>
        <color theme="1"/>
        <rFont val="Calibri"/>
        <family val="2"/>
        <scheme val="minor"/>
      </rPr>
      <t>reducció de jornada per conciliació de la vida familiar i personal</t>
    </r>
    <r>
      <rPr>
        <sz val="10"/>
        <color theme="1"/>
        <rFont val="Calibri"/>
        <family val="2"/>
        <scheme val="minor"/>
      </rPr>
      <t xml:space="preserve"> (en aquests casos, caldrà aportar certificat i justificant respecte aquests assumptes).</t>
    </r>
  </si>
  <si>
    <t>6. SUPERACIÓ D'UN PROCÉS SELECTIU</t>
  </si>
  <si>
    <r>
      <t xml:space="preserve">Per a la cobertura en </t>
    </r>
    <r>
      <rPr>
        <b/>
        <u/>
        <sz val="11"/>
        <color theme="1"/>
        <rFont val="Calibri"/>
        <family val="2"/>
        <scheme val="minor"/>
      </rPr>
      <t xml:space="preserve">règim temporal o interí </t>
    </r>
    <r>
      <rPr>
        <sz val="11"/>
        <color theme="1"/>
        <rFont val="Calibri"/>
        <family val="2"/>
        <scheme val="minor"/>
      </rPr>
      <t xml:space="preserve">d'un lloc de treball de naturalesa funcionaral o laboral de la mateixa categoria de la plaça convocada o equivalente, exercint funcions similars o anàlogues a les previstes a la base primera (escala, subescala i classe per a personal funcionari i grup professional per a personal laboral) o d'un lloc de treball reservat a personal funcionari d'administració local amb habilitació de caràcter nacional, subescala de secretaria-intervenció o intervenció-tresoreria, mitjançant sistema d'oposició o concurs-oposició amb subjecció als principis de publicitat, mèrit i capacitat, la convocatòria i les bases del qual s'hagin publicat en el diari oficial corresponent: 0,50 punts per convocatòria. </t>
    </r>
  </si>
  <si>
    <t>Administració pública convocant</t>
  </si>
  <si>
    <t>Any convocatòria</t>
  </si>
  <si>
    <t>Núm. Expedient</t>
  </si>
  <si>
    <t>Diari Oficial</t>
  </si>
  <si>
    <t>Núm. Diari Oficial</t>
  </si>
  <si>
    <t>Total valoració superació d'un procés selectiu</t>
  </si>
  <si>
    <t>Total puntuació superació d'un procés selectiu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</si>
</sst>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2">
    <xf numFmtId="0" fontId="0" fillId="0" borderId="0" xfId="0"/>
    <xf numFmtId="0" fontId="1" fillId="0" borderId="0" xfId="0" applyFont="1"/>
    <xf numFmtId="0" fontId="2" fillId="0" borderId="0" xfId="0" applyFont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0" xfId="0" applyNumberFormat="1"/>
    <xf numFmtId="0" fontId="1" fillId="0" borderId="0" xfId="0" applyFont="1" applyAlignment="1"/>
    <xf numFmtId="164" fontId="1" fillId="0" borderId="0" xfId="0" applyNumberFormat="1" applyFont="1" applyBorder="1" applyAlignment="1">
      <alignment horizontal="left" vertical="center" wrapText="1"/>
    </xf>
    <xf numFmtId="164" fontId="6" fillId="0" borderId="7" xfId="0" applyNumberFormat="1" applyFont="1" applyBorder="1"/>
    <xf numFmtId="10" fontId="6" fillId="0" borderId="7" xfId="0" applyNumberFormat="1" applyFont="1" applyBorder="1"/>
    <xf numFmtId="0" fontId="6" fillId="0" borderId="6" xfId="0" applyNumberFormat="1" applyFont="1" applyBorder="1"/>
    <xf numFmtId="164" fontId="6" fillId="0" borderId="5" xfId="0" applyNumberFormat="1" applyFont="1" applyBorder="1"/>
    <xf numFmtId="10" fontId="6" fillId="0" borderId="5" xfId="0" applyNumberFormat="1" applyFont="1" applyBorder="1"/>
    <xf numFmtId="164" fontId="6" fillId="0" borderId="5" xfId="0" applyNumberFormat="1" applyFont="1" applyBorder="1" applyAlignment="1">
      <alignment horizontal="right"/>
    </xf>
    <xf numFmtId="10" fontId="6" fillId="0" borderId="5" xfId="0" applyNumberFormat="1" applyFont="1" applyBorder="1" applyAlignment="1">
      <alignment horizontal="right"/>
    </xf>
    <xf numFmtId="164" fontId="6" fillId="0" borderId="5" xfId="0" applyNumberFormat="1" applyFont="1" applyBorder="1" applyAlignment="1"/>
    <xf numFmtId="10" fontId="6" fillId="0" borderId="5" xfId="0" applyNumberFormat="1" applyFont="1" applyBorder="1" applyAlignment="1"/>
    <xf numFmtId="164" fontId="6" fillId="0" borderId="12" xfId="0" applyNumberFormat="1" applyFont="1" applyBorder="1"/>
    <xf numFmtId="10" fontId="6" fillId="0" borderId="12" xfId="0" applyNumberFormat="1" applyFont="1" applyBorder="1"/>
    <xf numFmtId="0" fontId="0" fillId="3" borderId="22" xfId="0" applyFill="1" applyBorder="1"/>
    <xf numFmtId="0" fontId="1" fillId="0" borderId="0" xfId="0" applyFont="1" applyBorder="1" applyAlignment="1">
      <alignment horizontal="left"/>
    </xf>
    <xf numFmtId="2" fontId="0" fillId="0" borderId="27" xfId="0" applyNumberFormat="1" applyBorder="1"/>
    <xf numFmtId="2" fontId="0" fillId="0" borderId="28" xfId="0" applyNumberFormat="1" applyBorder="1"/>
    <xf numFmtId="2" fontId="0" fillId="0" borderId="29" xfId="0" applyNumberFormat="1" applyBorder="1"/>
    <xf numFmtId="2" fontId="0" fillId="0" borderId="30" xfId="0" applyNumberFormat="1" applyBorder="1"/>
    <xf numFmtId="2" fontId="0" fillId="0" borderId="35" xfId="0" applyNumberFormat="1" applyBorder="1"/>
    <xf numFmtId="2" fontId="0" fillId="0" borderId="34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2" fontId="0" fillId="0" borderId="9" xfId="0" applyNumberFormat="1" applyBorder="1"/>
    <xf numFmtId="2" fontId="0" fillId="0" borderId="51" xfId="0" applyNumberFormat="1" applyBorder="1"/>
    <xf numFmtId="2" fontId="0" fillId="0" borderId="0" xfId="0" applyNumberFormat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3" borderId="49" xfId="0" applyFill="1" applyBorder="1"/>
    <xf numFmtId="0" fontId="0" fillId="3" borderId="44" xfId="0" applyFill="1" applyBorder="1"/>
    <xf numFmtId="0" fontId="0" fillId="3" borderId="47" xfId="0" applyFill="1" applyBorder="1"/>
    <xf numFmtId="2" fontId="0" fillId="0" borderId="22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0" fontId="0" fillId="0" borderId="2" xfId="0" applyBorder="1"/>
    <xf numFmtId="0" fontId="0" fillId="3" borderId="51" xfId="0" applyFill="1" applyBorder="1"/>
    <xf numFmtId="49" fontId="0" fillId="0" borderId="22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54" xfId="0" applyNumberFormat="1" applyBorder="1" applyAlignment="1">
      <alignment horizontal="center"/>
    </xf>
    <xf numFmtId="49" fontId="0" fillId="0" borderId="33" xfId="0" applyNumberForma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/>
    </xf>
    <xf numFmtId="0" fontId="2" fillId="0" borderId="58" xfId="0" applyFont="1" applyBorder="1"/>
    <xf numFmtId="0" fontId="0" fillId="0" borderId="0" xfId="0" applyAlignment="1">
      <alignment vertical="center"/>
    </xf>
    <xf numFmtId="164" fontId="6" fillId="0" borderId="14" xfId="0" applyNumberFormat="1" applyFont="1" applyBorder="1"/>
    <xf numFmtId="0" fontId="0" fillId="0" borderId="51" xfId="0" applyBorder="1"/>
    <xf numFmtId="164" fontId="6" fillId="0" borderId="53" xfId="0" applyNumberFormat="1" applyFont="1" applyBorder="1"/>
    <xf numFmtId="164" fontId="6" fillId="0" borderId="50" xfId="0" applyNumberFormat="1" applyFont="1" applyBorder="1"/>
    <xf numFmtId="10" fontId="6" fillId="0" borderId="50" xfId="0" applyNumberFormat="1" applyFont="1" applyBorder="1"/>
    <xf numFmtId="0" fontId="6" fillId="0" borderId="28" xfId="0" applyNumberFormat="1" applyFont="1" applyBorder="1"/>
    <xf numFmtId="0" fontId="6" fillId="0" borderId="40" xfId="0" applyNumberFormat="1" applyFont="1" applyBorder="1"/>
    <xf numFmtId="164" fontId="6" fillId="0" borderId="54" xfId="0" applyNumberFormat="1" applyFont="1" applyBorder="1"/>
    <xf numFmtId="164" fontId="6" fillId="0" borderId="41" xfId="0" applyNumberFormat="1" applyFont="1" applyBorder="1"/>
    <xf numFmtId="10" fontId="6" fillId="0" borderId="41" xfId="0" applyNumberFormat="1" applyFont="1" applyBorder="1"/>
    <xf numFmtId="0" fontId="6" fillId="0" borderId="60" xfId="0" applyNumberFormat="1" applyFont="1" applyBorder="1"/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5" borderId="55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10" borderId="37" xfId="0" applyFont="1" applyFill="1" applyBorder="1" applyAlignment="1">
      <alignment horizontal="center" vertical="center"/>
    </xf>
    <xf numFmtId="0" fontId="1" fillId="10" borderId="38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vertical="center"/>
    </xf>
    <xf numFmtId="2" fontId="1" fillId="6" borderId="4" xfId="0" applyNumberFormat="1" applyFont="1" applyFill="1" applyBorder="1" applyAlignment="1">
      <alignment vertical="center"/>
    </xf>
    <xf numFmtId="0" fontId="0" fillId="0" borderId="59" xfId="0" applyBorder="1"/>
    <xf numFmtId="0" fontId="1" fillId="0" borderId="21" xfId="0" applyFont="1" applyBorder="1" applyAlignment="1">
      <alignment horizontal="center" vertical="center"/>
    </xf>
    <xf numFmtId="0" fontId="1" fillId="10" borderId="21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5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7" fillId="0" borderId="0" xfId="0" applyFont="1" applyAlignment="1">
      <alignment horizontal="left"/>
    </xf>
    <xf numFmtId="0" fontId="1" fillId="7" borderId="2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/>
    </xf>
    <xf numFmtId="2" fontId="1" fillId="7" borderId="2" xfId="0" applyNumberFormat="1" applyFont="1" applyFill="1" applyBorder="1" applyAlignment="1">
      <alignment horizontal="center"/>
    </xf>
    <xf numFmtId="2" fontId="1" fillId="7" borderId="4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2" fontId="1" fillId="6" borderId="4" xfId="0" applyNumberFormat="1" applyFont="1" applyFill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8" borderId="0" xfId="0" applyFont="1" applyFill="1" applyAlignment="1">
      <alignment horizontal="left" vertical="center" wrapText="1"/>
    </xf>
    <xf numFmtId="164" fontId="1" fillId="0" borderId="17" xfId="0" applyNumberFormat="1" applyFont="1" applyBorder="1" applyAlignment="1">
      <alignment horizontal="left" vertical="center" wrapText="1"/>
    </xf>
    <xf numFmtId="164" fontId="1" fillId="0" borderId="42" xfId="0" applyNumberFormat="1" applyFont="1" applyBorder="1" applyAlignment="1">
      <alignment horizontal="left" vertical="center" wrapText="1"/>
    </xf>
    <xf numFmtId="164" fontId="1" fillId="0" borderId="18" xfId="0" applyNumberFormat="1" applyFont="1" applyBorder="1" applyAlignment="1">
      <alignment horizontal="left" vertical="center" wrapText="1"/>
    </xf>
    <xf numFmtId="164" fontId="1" fillId="10" borderId="2" xfId="0" applyNumberFormat="1" applyFont="1" applyFill="1" applyBorder="1" applyAlignment="1">
      <alignment horizontal="center" vertical="center" wrapText="1"/>
    </xf>
    <xf numFmtId="164" fontId="1" fillId="10" borderId="4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3" borderId="21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wrapText="1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left" vertical="center" wrapText="1"/>
    </xf>
    <xf numFmtId="0" fontId="0" fillId="0" borderId="31" xfId="0" applyBorder="1" applyAlignment="1">
      <alignment horizontal="center"/>
    </xf>
    <xf numFmtId="0" fontId="0" fillId="0" borderId="41" xfId="0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4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4" xfId="0" applyNumberFormat="1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2" fontId="0" fillId="0" borderId="26" xfId="0" applyNumberFormat="1" applyFont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0" fontId="0" fillId="0" borderId="4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2" fontId="1" fillId="0" borderId="2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10" borderId="19" xfId="0" applyFont="1" applyFill="1" applyBorder="1" applyAlignment="1">
      <alignment horizontal="center" vertical="center"/>
    </xf>
    <xf numFmtId="0" fontId="1" fillId="10" borderId="20" xfId="0" applyFont="1" applyFill="1" applyBorder="1" applyAlignment="1">
      <alignment horizontal="center" vertical="center"/>
    </xf>
    <xf numFmtId="0" fontId="1" fillId="10" borderId="42" xfId="0" applyFont="1" applyFill="1" applyBorder="1" applyAlignment="1">
      <alignment horizontal="center" vertical="center"/>
    </xf>
    <xf numFmtId="0" fontId="1" fillId="10" borderId="18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27" xfId="0" applyFont="1" applyFill="1" applyBorder="1" applyAlignment="1">
      <alignment horizontal="left"/>
    </xf>
    <xf numFmtId="0" fontId="1" fillId="0" borderId="50" xfId="0" applyFont="1" applyFill="1" applyBorder="1" applyAlignment="1">
      <alignment horizontal="left"/>
    </xf>
    <xf numFmtId="0" fontId="1" fillId="0" borderId="28" xfId="0" applyFont="1" applyFill="1" applyBorder="1" applyAlignment="1">
      <alignment horizontal="left"/>
    </xf>
    <xf numFmtId="0" fontId="1" fillId="0" borderId="29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30" xfId="0" applyFont="1" applyFill="1" applyBorder="1" applyAlignment="1">
      <alignment horizontal="left"/>
    </xf>
    <xf numFmtId="0" fontId="1" fillId="0" borderId="31" xfId="0" applyFont="1" applyFill="1" applyBorder="1" applyAlignment="1">
      <alignment horizontal="left"/>
    </xf>
    <xf numFmtId="0" fontId="1" fillId="0" borderId="41" xfId="0" applyFont="1" applyFill="1" applyBorder="1" applyAlignment="1">
      <alignment horizontal="left"/>
    </xf>
    <xf numFmtId="0" fontId="1" fillId="0" borderId="3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0" fontId="1" fillId="0" borderId="37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37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50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0" fillId="3" borderId="36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42" xfId="0" applyFill="1" applyBorder="1" applyAlignment="1">
      <alignment horizontal="center"/>
    </xf>
    <xf numFmtId="0" fontId="1" fillId="0" borderId="31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0" fillId="11" borderId="29" xfId="0" applyFill="1" applyBorder="1" applyAlignment="1">
      <alignment horizontal="center"/>
    </xf>
    <xf numFmtId="0" fontId="0" fillId="11" borderId="30" xfId="0" applyFill="1" applyBorder="1" applyAlignment="1">
      <alignment horizontal="center"/>
    </xf>
    <xf numFmtId="0" fontId="0" fillId="11" borderId="31" xfId="0" applyFill="1" applyBorder="1" applyAlignment="1">
      <alignment horizontal="center"/>
    </xf>
    <xf numFmtId="0" fontId="0" fillId="11" borderId="32" xfId="0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4" xfId="0" applyNumberFormat="1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1" fillId="13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5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2" fillId="0" borderId="5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" fillId="8" borderId="0" xfId="0" applyFont="1" applyFill="1" applyAlignment="1">
      <alignment horizontal="left" vertical="center"/>
    </xf>
    <xf numFmtId="0" fontId="1" fillId="0" borderId="27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62" xfId="0" applyFont="1" applyBorder="1" applyAlignment="1">
      <alignment horizontal="center" vertical="center"/>
    </xf>
    <xf numFmtId="0" fontId="0" fillId="0" borderId="15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2" fontId="0" fillId="0" borderId="22" xfId="0" applyNumberFormat="1" applyFill="1" applyBorder="1" applyAlignment="1">
      <alignment horizontal="right" vertical="center"/>
    </xf>
    <xf numFmtId="2" fontId="0" fillId="0" borderId="10" xfId="0" applyNumberFormat="1" applyFill="1" applyBorder="1" applyAlignment="1">
      <alignment horizontal="right" vertical="center"/>
    </xf>
    <xf numFmtId="2" fontId="0" fillId="0" borderId="11" xfId="0" applyNumberForma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8"/>
  <sheetViews>
    <sheetView tabSelected="1" zoomScaleNormal="100" workbookViewId="0">
      <selection activeCell="Q225" sqref="Q225"/>
    </sheetView>
  </sheetViews>
  <sheetFormatPr defaultRowHeight="15" x14ac:dyDescent="0.25"/>
  <cols>
    <col min="5" max="5" width="9.140625" customWidth="1"/>
    <col min="7" max="7" width="10.7109375" bestFit="1" customWidth="1"/>
    <col min="9" max="9" width="12.140625" customWidth="1"/>
    <col min="10" max="10" width="12.7109375" bestFit="1" customWidth="1"/>
    <col min="11" max="11" width="15" customWidth="1"/>
    <col min="12" max="12" width="15.140625" customWidth="1"/>
    <col min="13" max="15" width="15" customWidth="1"/>
    <col min="20" max="20" width="9.140625" hidden="1" customWidth="1"/>
  </cols>
  <sheetData>
    <row r="1" spans="1:15" x14ac:dyDescent="0.25">
      <c r="A1" s="6"/>
      <c r="B1" s="6"/>
      <c r="C1" s="6"/>
      <c r="D1" s="6"/>
      <c r="E1" s="6"/>
    </row>
    <row r="2" spans="1:15" x14ac:dyDescent="0.25">
      <c r="A2" s="7" t="s">
        <v>4</v>
      </c>
      <c r="B2" s="7"/>
      <c r="C2" s="7"/>
      <c r="D2" s="6"/>
      <c r="E2" s="6"/>
    </row>
    <row r="3" spans="1:15" x14ac:dyDescent="0.25">
      <c r="A3" s="6"/>
      <c r="B3" s="6"/>
      <c r="C3" s="6"/>
      <c r="D3" s="6"/>
      <c r="E3" s="6"/>
    </row>
    <row r="4" spans="1:15" x14ac:dyDescent="0.25">
      <c r="A4" s="6"/>
      <c r="B4" s="6"/>
      <c r="C4" s="6"/>
      <c r="D4" s="6"/>
      <c r="E4" s="6"/>
    </row>
    <row r="5" spans="1:15" ht="18.75" x14ac:dyDescent="0.3">
      <c r="A5" s="237" t="s">
        <v>0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</row>
    <row r="6" spans="1:15" ht="15.75" thickBot="1" x14ac:dyDescent="0.3"/>
    <row r="7" spans="1:15" ht="15.75" thickBot="1" x14ac:dyDescent="0.3">
      <c r="A7" s="247" t="s">
        <v>14</v>
      </c>
      <c r="B7" s="248"/>
      <c r="C7" s="67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5" x14ac:dyDescent="0.25">
      <c r="A8" s="142" t="s">
        <v>56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</row>
    <row r="10" spans="1:15" ht="15.75" x14ac:dyDescent="0.25">
      <c r="A10" s="238" t="s">
        <v>2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</row>
    <row r="11" spans="1:15" ht="15.75" thickBot="1" x14ac:dyDescent="0.3"/>
    <row r="12" spans="1:15" ht="15.75" thickBot="1" x14ac:dyDescent="0.3">
      <c r="A12" s="239" t="s">
        <v>1</v>
      </c>
      <c r="B12" s="240"/>
      <c r="C12" s="241"/>
      <c r="D12" s="242"/>
      <c r="E12" s="242"/>
      <c r="F12" s="242"/>
      <c r="G12" s="242"/>
      <c r="H12" s="242"/>
      <c r="I12" s="243"/>
      <c r="L12" s="81" t="s">
        <v>12</v>
      </c>
      <c r="M12" s="241"/>
      <c r="N12" s="242"/>
      <c r="O12" s="243"/>
    </row>
    <row r="13" spans="1:15" ht="7.5" customHeight="1" thickBot="1" x14ac:dyDescent="0.3"/>
    <row r="14" spans="1:15" ht="15.75" thickBot="1" x14ac:dyDescent="0.3">
      <c r="A14" s="239" t="s">
        <v>3</v>
      </c>
      <c r="B14" s="240"/>
      <c r="C14" s="241"/>
      <c r="D14" s="242"/>
      <c r="E14" s="242"/>
      <c r="F14" s="242"/>
      <c r="G14" s="243"/>
    </row>
    <row r="16" spans="1:15" ht="15.75" thickBot="1" x14ac:dyDescent="0.3"/>
    <row r="17" spans="1:15" ht="15.75" thickBot="1" x14ac:dyDescent="0.3">
      <c r="A17" s="244" t="s">
        <v>5</v>
      </c>
      <c r="B17" s="245"/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6"/>
    </row>
    <row r="19" spans="1:15" x14ac:dyDescent="0.25">
      <c r="A19" s="142" t="s">
        <v>57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</row>
    <row r="20" spans="1:15" ht="15.75" thickBot="1" x14ac:dyDescent="0.3"/>
    <row r="21" spans="1:15" ht="15.75" thickBot="1" x14ac:dyDescent="0.3">
      <c r="A21" s="103" t="s">
        <v>6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5"/>
    </row>
    <row r="23" spans="1:15" ht="15" customHeight="1" x14ac:dyDescent="0.25">
      <c r="A23" s="119" t="s">
        <v>73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</row>
    <row r="24" spans="1:15" x14ac:dyDescent="0.25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</row>
    <row r="26" spans="1:15" ht="15" customHeight="1" x14ac:dyDescent="0.25">
      <c r="A26" s="120" t="s">
        <v>74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</row>
    <row r="27" spans="1:15" x14ac:dyDescent="0.25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</row>
    <row r="28" spans="1:15" ht="15.75" thickBot="1" x14ac:dyDescent="0.3"/>
    <row r="29" spans="1:15" ht="24.75" customHeight="1" thickBot="1" x14ac:dyDescent="0.3">
      <c r="A29" s="126" t="s">
        <v>53</v>
      </c>
      <c r="B29" s="127"/>
      <c r="C29" s="127"/>
      <c r="D29" s="127"/>
      <c r="E29" s="127"/>
      <c r="F29" s="127"/>
      <c r="G29" s="127"/>
      <c r="H29" s="127"/>
      <c r="I29" s="127"/>
      <c r="J29" s="128"/>
      <c r="K29" s="37" t="s">
        <v>7</v>
      </c>
      <c r="L29" s="37" t="s">
        <v>8</v>
      </c>
      <c r="M29" s="37" t="s">
        <v>55</v>
      </c>
      <c r="N29" s="64" t="s">
        <v>9</v>
      </c>
      <c r="O29" s="80" t="s">
        <v>10</v>
      </c>
    </row>
    <row r="30" spans="1:15" x14ac:dyDescent="0.25">
      <c r="A30" s="129"/>
      <c r="B30" s="130"/>
      <c r="C30" s="130"/>
      <c r="D30" s="130"/>
      <c r="E30" s="130"/>
      <c r="F30" s="130"/>
      <c r="G30" s="130"/>
      <c r="H30" s="130"/>
      <c r="I30" s="130"/>
      <c r="J30" s="130"/>
      <c r="K30" s="71"/>
      <c r="L30" s="72"/>
      <c r="M30" s="73"/>
      <c r="N30" s="74">
        <f t="shared" ref="N30:N41" si="0">((DATEDIF(K30,L30,"d"))+1)*M30</f>
        <v>0</v>
      </c>
      <c r="O30" s="10"/>
    </row>
    <row r="31" spans="1:15" x14ac:dyDescent="0.25">
      <c r="A31" s="131"/>
      <c r="B31" s="132"/>
      <c r="C31" s="132"/>
      <c r="D31" s="132"/>
      <c r="E31" s="132"/>
      <c r="F31" s="132"/>
      <c r="G31" s="132"/>
      <c r="H31" s="132"/>
      <c r="I31" s="132"/>
      <c r="J31" s="132"/>
      <c r="K31" s="69"/>
      <c r="L31" s="21"/>
      <c r="M31" s="22"/>
      <c r="N31" s="75">
        <f t="shared" si="0"/>
        <v>0</v>
      </c>
      <c r="O31" s="11"/>
    </row>
    <row r="32" spans="1:15" x14ac:dyDescent="0.25">
      <c r="A32" s="131"/>
      <c r="B32" s="132"/>
      <c r="C32" s="132"/>
      <c r="D32" s="132"/>
      <c r="E32" s="132"/>
      <c r="F32" s="132"/>
      <c r="G32" s="132"/>
      <c r="H32" s="132"/>
      <c r="I32" s="132"/>
      <c r="J32" s="132"/>
      <c r="K32" s="69"/>
      <c r="L32" s="21"/>
      <c r="M32" s="22"/>
      <c r="N32" s="75">
        <f t="shared" si="0"/>
        <v>0</v>
      </c>
      <c r="O32" s="11"/>
    </row>
    <row r="33" spans="1:16" x14ac:dyDescent="0.25">
      <c r="A33" s="131"/>
      <c r="B33" s="132"/>
      <c r="C33" s="132"/>
      <c r="D33" s="132"/>
      <c r="E33" s="132"/>
      <c r="F33" s="132"/>
      <c r="G33" s="132"/>
      <c r="H33" s="132"/>
      <c r="I33" s="132"/>
      <c r="J33" s="132"/>
      <c r="K33" s="69"/>
      <c r="L33" s="21"/>
      <c r="M33" s="22"/>
      <c r="N33" s="75">
        <f t="shared" si="0"/>
        <v>0</v>
      </c>
      <c r="O33" s="11"/>
    </row>
    <row r="34" spans="1:16" x14ac:dyDescent="0.25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69"/>
      <c r="L34" s="21"/>
      <c r="M34" s="22"/>
      <c r="N34" s="75">
        <f t="shared" si="0"/>
        <v>0</v>
      </c>
      <c r="O34" s="11"/>
    </row>
    <row r="35" spans="1:16" x14ac:dyDescent="0.25">
      <c r="A35" s="131"/>
      <c r="B35" s="132"/>
      <c r="C35" s="132"/>
      <c r="D35" s="132"/>
      <c r="E35" s="132"/>
      <c r="F35" s="132"/>
      <c r="G35" s="132"/>
      <c r="H35" s="132"/>
      <c r="I35" s="132"/>
      <c r="J35" s="132"/>
      <c r="K35" s="69"/>
      <c r="L35" s="21"/>
      <c r="M35" s="22"/>
      <c r="N35" s="75">
        <f t="shared" si="0"/>
        <v>0</v>
      </c>
      <c r="O35" s="11"/>
    </row>
    <row r="36" spans="1:16" x14ac:dyDescent="0.25">
      <c r="A36" s="131"/>
      <c r="B36" s="132"/>
      <c r="C36" s="132"/>
      <c r="D36" s="132"/>
      <c r="E36" s="132"/>
      <c r="F36" s="132"/>
      <c r="G36" s="132"/>
      <c r="H36" s="132"/>
      <c r="I36" s="132"/>
      <c r="J36" s="132"/>
      <c r="K36" s="69"/>
      <c r="L36" s="21"/>
      <c r="M36" s="22"/>
      <c r="N36" s="75">
        <f t="shared" si="0"/>
        <v>0</v>
      </c>
      <c r="O36" s="11"/>
    </row>
    <row r="37" spans="1:16" x14ac:dyDescent="0.25">
      <c r="A37" s="131"/>
      <c r="B37" s="132"/>
      <c r="C37" s="132"/>
      <c r="D37" s="132"/>
      <c r="E37" s="132"/>
      <c r="F37" s="132"/>
      <c r="G37" s="132"/>
      <c r="H37" s="132"/>
      <c r="I37" s="132"/>
      <c r="J37" s="132"/>
      <c r="K37" s="69"/>
      <c r="L37" s="21"/>
      <c r="M37" s="22"/>
      <c r="N37" s="75">
        <f t="shared" si="0"/>
        <v>0</v>
      </c>
      <c r="O37" s="11"/>
    </row>
    <row r="38" spans="1:16" x14ac:dyDescent="0.25">
      <c r="A38" s="131"/>
      <c r="B38" s="132"/>
      <c r="C38" s="132"/>
      <c r="D38" s="132"/>
      <c r="E38" s="132"/>
      <c r="F38" s="132"/>
      <c r="G38" s="132"/>
      <c r="H38" s="132"/>
      <c r="I38" s="132"/>
      <c r="J38" s="132"/>
      <c r="K38" s="69"/>
      <c r="L38" s="23"/>
      <c r="M38" s="24"/>
      <c r="N38" s="75">
        <f t="shared" si="0"/>
        <v>0</v>
      </c>
      <c r="O38" s="11"/>
    </row>
    <row r="39" spans="1:16" x14ac:dyDescent="0.25">
      <c r="A39" s="131"/>
      <c r="B39" s="132"/>
      <c r="C39" s="132"/>
      <c r="D39" s="132"/>
      <c r="E39" s="132"/>
      <c r="F39" s="132"/>
      <c r="G39" s="132"/>
      <c r="H39" s="132"/>
      <c r="I39" s="132"/>
      <c r="J39" s="132"/>
      <c r="K39" s="69"/>
      <c r="L39" s="25"/>
      <c r="M39" s="26"/>
      <c r="N39" s="75">
        <f t="shared" si="0"/>
        <v>0</v>
      </c>
      <c r="O39" s="11"/>
    </row>
    <row r="40" spans="1:16" x14ac:dyDescent="0.25">
      <c r="A40" s="131"/>
      <c r="B40" s="132"/>
      <c r="C40" s="132"/>
      <c r="D40" s="132"/>
      <c r="E40" s="132"/>
      <c r="F40" s="132"/>
      <c r="G40" s="132"/>
      <c r="H40" s="132"/>
      <c r="I40" s="132"/>
      <c r="J40" s="132"/>
      <c r="K40" s="69"/>
      <c r="L40" s="25"/>
      <c r="M40" s="26"/>
      <c r="N40" s="75">
        <f t="shared" si="0"/>
        <v>0</v>
      </c>
      <c r="O40" s="11"/>
    </row>
    <row r="41" spans="1:16" ht="15.75" thickBot="1" x14ac:dyDescent="0.3">
      <c r="A41" s="147"/>
      <c r="B41" s="148"/>
      <c r="C41" s="148"/>
      <c r="D41" s="148"/>
      <c r="E41" s="148"/>
      <c r="F41" s="148"/>
      <c r="G41" s="148"/>
      <c r="H41" s="148"/>
      <c r="I41" s="148"/>
      <c r="J41" s="148"/>
      <c r="K41" s="76"/>
      <c r="L41" s="77"/>
      <c r="M41" s="78"/>
      <c r="N41" s="79">
        <f t="shared" si="0"/>
        <v>0</v>
      </c>
      <c r="O41" s="11"/>
    </row>
    <row r="42" spans="1:16" ht="15.75" customHeight="1" thickBot="1" x14ac:dyDescent="0.3">
      <c r="A42" s="13"/>
      <c r="B42" s="13"/>
      <c r="C42" s="13"/>
      <c r="D42" s="13"/>
      <c r="E42" s="13"/>
      <c r="F42" s="13"/>
      <c r="G42" s="13"/>
      <c r="H42" s="13"/>
      <c r="I42" s="13"/>
      <c r="K42" s="121" t="s">
        <v>44</v>
      </c>
      <c r="L42" s="122"/>
      <c r="M42" s="123"/>
      <c r="N42" s="70">
        <f>ROUNDDOWN((SUM(N30:N41))/30,0)</f>
        <v>0</v>
      </c>
      <c r="O42" s="11"/>
      <c r="P42" s="15"/>
    </row>
    <row r="43" spans="1:16" ht="15.75" customHeight="1" thickBot="1" x14ac:dyDescent="0.3">
      <c r="A43" s="13"/>
      <c r="B43" s="13"/>
      <c r="C43" s="13"/>
      <c r="D43" s="13"/>
      <c r="E43" s="13"/>
      <c r="F43" s="13"/>
      <c r="G43" s="13"/>
      <c r="H43" s="13"/>
      <c r="I43" s="13"/>
      <c r="J43" s="17"/>
      <c r="L43" s="124" t="s">
        <v>58</v>
      </c>
      <c r="M43" s="125"/>
      <c r="N43" s="66">
        <f>N42*0.42</f>
        <v>0</v>
      </c>
      <c r="O43" s="12"/>
      <c r="P43" s="15"/>
    </row>
    <row r="44" spans="1:16" x14ac:dyDescent="0.25">
      <c r="A44" s="249"/>
      <c r="B44" s="249"/>
      <c r="C44" s="249"/>
      <c r="D44" s="249"/>
      <c r="E44" s="249"/>
      <c r="F44" s="249"/>
      <c r="G44" s="249"/>
      <c r="H44" s="249"/>
      <c r="I44" s="249"/>
    </row>
    <row r="45" spans="1:16" ht="15" customHeight="1" x14ac:dyDescent="0.25">
      <c r="A45" s="120" t="s">
        <v>75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</row>
    <row r="46" spans="1:16" x14ac:dyDescent="0.25">
      <c r="A46" s="120"/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</row>
    <row r="47" spans="1:16" ht="15.75" thickBot="1" x14ac:dyDescent="0.3"/>
    <row r="48" spans="1:16" ht="24.75" customHeight="1" thickBot="1" x14ac:dyDescent="0.3">
      <c r="A48" s="126" t="s">
        <v>54</v>
      </c>
      <c r="B48" s="127"/>
      <c r="C48" s="127"/>
      <c r="D48" s="127"/>
      <c r="E48" s="127"/>
      <c r="F48" s="127"/>
      <c r="G48" s="127"/>
      <c r="H48" s="127"/>
      <c r="I48" s="127"/>
      <c r="J48" s="128"/>
      <c r="K48" s="37" t="s">
        <v>7</v>
      </c>
      <c r="L48" s="37" t="s">
        <v>8</v>
      </c>
      <c r="M48" s="37" t="s">
        <v>55</v>
      </c>
      <c r="N48" s="64" t="s">
        <v>9</v>
      </c>
      <c r="O48" s="80" t="s">
        <v>10</v>
      </c>
    </row>
    <row r="49" spans="1:16" x14ac:dyDescent="0.25">
      <c r="A49" s="129"/>
      <c r="B49" s="130"/>
      <c r="C49" s="130"/>
      <c r="D49" s="130"/>
      <c r="E49" s="130"/>
      <c r="F49" s="130"/>
      <c r="G49" s="130"/>
      <c r="H49" s="130"/>
      <c r="I49" s="130"/>
      <c r="J49" s="130"/>
      <c r="K49" s="18"/>
      <c r="L49" s="18"/>
      <c r="M49" s="19"/>
      <c r="N49" s="20">
        <f t="shared" ref="N49:N60" si="1">((DATEDIF(K49,L49,"d"))+1)*M49</f>
        <v>0</v>
      </c>
      <c r="O49" s="10"/>
    </row>
    <row r="50" spans="1:16" x14ac:dyDescent="0.25">
      <c r="A50" s="131"/>
      <c r="B50" s="132"/>
      <c r="C50" s="132"/>
      <c r="D50" s="132"/>
      <c r="E50" s="132"/>
      <c r="F50" s="132"/>
      <c r="G50" s="132"/>
      <c r="H50" s="132"/>
      <c r="I50" s="132"/>
      <c r="J50" s="132"/>
      <c r="K50" s="21"/>
      <c r="L50" s="21"/>
      <c r="M50" s="22"/>
      <c r="N50" s="20">
        <f t="shared" si="1"/>
        <v>0</v>
      </c>
      <c r="O50" s="11"/>
    </row>
    <row r="51" spans="1:16" x14ac:dyDescent="0.25">
      <c r="A51" s="131"/>
      <c r="B51" s="132"/>
      <c r="C51" s="132"/>
      <c r="D51" s="132"/>
      <c r="E51" s="132"/>
      <c r="F51" s="132"/>
      <c r="G51" s="132"/>
      <c r="H51" s="132"/>
      <c r="I51" s="132"/>
      <c r="J51" s="132"/>
      <c r="K51" s="21"/>
      <c r="L51" s="21"/>
      <c r="M51" s="22"/>
      <c r="N51" s="20">
        <f t="shared" si="1"/>
        <v>0</v>
      </c>
      <c r="O51" s="11"/>
    </row>
    <row r="52" spans="1:16" x14ac:dyDescent="0.25">
      <c r="A52" s="131"/>
      <c r="B52" s="132"/>
      <c r="C52" s="132"/>
      <c r="D52" s="132"/>
      <c r="E52" s="132"/>
      <c r="F52" s="132"/>
      <c r="G52" s="132"/>
      <c r="H52" s="132"/>
      <c r="I52" s="132"/>
      <c r="J52" s="132"/>
      <c r="K52" s="21"/>
      <c r="L52" s="21"/>
      <c r="M52" s="22"/>
      <c r="N52" s="20">
        <f t="shared" si="1"/>
        <v>0</v>
      </c>
      <c r="O52" s="11"/>
    </row>
    <row r="53" spans="1:16" x14ac:dyDescent="0.25">
      <c r="A53" s="131"/>
      <c r="B53" s="132"/>
      <c r="C53" s="132"/>
      <c r="D53" s="132"/>
      <c r="E53" s="132"/>
      <c r="F53" s="132"/>
      <c r="G53" s="132"/>
      <c r="H53" s="132"/>
      <c r="I53" s="132"/>
      <c r="J53" s="132"/>
      <c r="K53" s="21"/>
      <c r="L53" s="21"/>
      <c r="M53" s="22"/>
      <c r="N53" s="20">
        <f t="shared" si="1"/>
        <v>0</v>
      </c>
      <c r="O53" s="11"/>
    </row>
    <row r="54" spans="1:16" x14ac:dyDescent="0.25">
      <c r="A54" s="131"/>
      <c r="B54" s="132"/>
      <c r="C54" s="132"/>
      <c r="D54" s="132"/>
      <c r="E54" s="132"/>
      <c r="F54" s="132"/>
      <c r="G54" s="132"/>
      <c r="H54" s="132"/>
      <c r="I54" s="132"/>
      <c r="J54" s="132"/>
      <c r="K54" s="21"/>
      <c r="L54" s="21"/>
      <c r="M54" s="22"/>
      <c r="N54" s="20">
        <f t="shared" si="1"/>
        <v>0</v>
      </c>
      <c r="O54" s="11"/>
    </row>
    <row r="55" spans="1:16" x14ac:dyDescent="0.25">
      <c r="A55" s="131"/>
      <c r="B55" s="132"/>
      <c r="C55" s="132"/>
      <c r="D55" s="132"/>
      <c r="E55" s="132"/>
      <c r="F55" s="132"/>
      <c r="G55" s="132"/>
      <c r="H55" s="132"/>
      <c r="I55" s="132"/>
      <c r="J55" s="132"/>
      <c r="K55" s="21"/>
      <c r="L55" s="21"/>
      <c r="M55" s="22"/>
      <c r="N55" s="20">
        <f t="shared" si="1"/>
        <v>0</v>
      </c>
      <c r="O55" s="11"/>
    </row>
    <row r="56" spans="1:16" x14ac:dyDescent="0.25">
      <c r="A56" s="131"/>
      <c r="B56" s="132"/>
      <c r="C56" s="132"/>
      <c r="D56" s="132"/>
      <c r="E56" s="132"/>
      <c r="F56" s="132"/>
      <c r="G56" s="132"/>
      <c r="H56" s="132"/>
      <c r="I56" s="132"/>
      <c r="J56" s="132"/>
      <c r="K56" s="21"/>
      <c r="L56" s="21"/>
      <c r="M56" s="22"/>
      <c r="N56" s="20">
        <f t="shared" si="1"/>
        <v>0</v>
      </c>
      <c r="O56" s="11"/>
    </row>
    <row r="57" spans="1:16" x14ac:dyDescent="0.25">
      <c r="A57" s="131"/>
      <c r="B57" s="132"/>
      <c r="C57" s="132"/>
      <c r="D57" s="132"/>
      <c r="E57" s="132"/>
      <c r="F57" s="132"/>
      <c r="G57" s="132"/>
      <c r="H57" s="132"/>
      <c r="I57" s="132"/>
      <c r="J57" s="132"/>
      <c r="K57" s="21"/>
      <c r="L57" s="23"/>
      <c r="M57" s="24"/>
      <c r="N57" s="20">
        <f t="shared" si="1"/>
        <v>0</v>
      </c>
      <c r="O57" s="11"/>
    </row>
    <row r="58" spans="1:16" x14ac:dyDescent="0.25">
      <c r="A58" s="131"/>
      <c r="B58" s="132"/>
      <c r="C58" s="132"/>
      <c r="D58" s="132"/>
      <c r="E58" s="132"/>
      <c r="F58" s="132"/>
      <c r="G58" s="132"/>
      <c r="H58" s="132"/>
      <c r="I58" s="132"/>
      <c r="J58" s="132"/>
      <c r="K58" s="21"/>
      <c r="L58" s="25"/>
      <c r="M58" s="26"/>
      <c r="N58" s="20">
        <f t="shared" si="1"/>
        <v>0</v>
      </c>
      <c r="O58" s="11"/>
    </row>
    <row r="59" spans="1:16" x14ac:dyDescent="0.25">
      <c r="A59" s="131"/>
      <c r="B59" s="132"/>
      <c r="C59" s="132"/>
      <c r="D59" s="132"/>
      <c r="E59" s="132"/>
      <c r="F59" s="132"/>
      <c r="G59" s="132"/>
      <c r="H59" s="132"/>
      <c r="I59" s="132"/>
      <c r="J59" s="132"/>
      <c r="K59" s="21"/>
      <c r="L59" s="25"/>
      <c r="M59" s="26"/>
      <c r="N59" s="20">
        <f t="shared" si="1"/>
        <v>0</v>
      </c>
      <c r="O59" s="11"/>
    </row>
    <row r="60" spans="1:16" ht="15.75" thickBot="1" x14ac:dyDescent="0.3">
      <c r="A60" s="147"/>
      <c r="B60" s="148"/>
      <c r="C60" s="148"/>
      <c r="D60" s="148"/>
      <c r="E60" s="148"/>
      <c r="F60" s="148"/>
      <c r="G60" s="148"/>
      <c r="H60" s="148"/>
      <c r="I60" s="148"/>
      <c r="J60" s="148"/>
      <c r="K60" s="27"/>
      <c r="L60" s="27"/>
      <c r="M60" s="28"/>
      <c r="N60" s="20">
        <f t="shared" si="1"/>
        <v>0</v>
      </c>
      <c r="O60" s="11"/>
    </row>
    <row r="61" spans="1:16" ht="15.75" customHeight="1" thickBot="1" x14ac:dyDescent="0.3">
      <c r="A61" s="13"/>
      <c r="B61" s="13"/>
      <c r="C61" s="13"/>
      <c r="D61" s="13"/>
      <c r="E61" s="13"/>
      <c r="F61" s="13"/>
      <c r="G61" s="13"/>
      <c r="H61" s="13"/>
      <c r="I61" s="13"/>
      <c r="K61" s="144" t="s">
        <v>44</v>
      </c>
      <c r="L61" s="145"/>
      <c r="M61" s="146"/>
      <c r="N61" s="14">
        <f>ROUNDDOWN((SUM(N49:N60))/30,0)</f>
        <v>0</v>
      </c>
      <c r="O61" s="11"/>
      <c r="P61" s="15"/>
    </row>
    <row r="62" spans="1:16" ht="15.75" customHeight="1" thickBot="1" x14ac:dyDescent="0.3">
      <c r="A62" s="13"/>
      <c r="B62" s="13"/>
      <c r="C62" s="13"/>
      <c r="D62" s="13"/>
      <c r="E62" s="13"/>
      <c r="F62" s="13"/>
      <c r="G62" s="13"/>
      <c r="H62" s="13"/>
      <c r="I62" s="13"/>
      <c r="J62" s="17"/>
      <c r="L62" s="124" t="s">
        <v>58</v>
      </c>
      <c r="M62" s="125"/>
      <c r="N62" s="66">
        <f>N61*0.33</f>
        <v>0</v>
      </c>
      <c r="O62" s="12"/>
      <c r="P62" s="15"/>
    </row>
    <row r="64" spans="1:16" ht="15" customHeight="1" x14ac:dyDescent="0.25">
      <c r="A64" s="120" t="s">
        <v>76</v>
      </c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</row>
    <row r="65" spans="1:16" x14ac:dyDescent="0.25">
      <c r="A65" s="120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</row>
    <row r="66" spans="1:16" ht="15.75" thickBo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6" ht="24.75" customHeight="1" thickBot="1" x14ac:dyDescent="0.3">
      <c r="A67" s="126" t="s">
        <v>71</v>
      </c>
      <c r="B67" s="127"/>
      <c r="C67" s="127"/>
      <c r="D67" s="127"/>
      <c r="E67" s="127"/>
      <c r="F67" s="127"/>
      <c r="G67" s="127"/>
      <c r="H67" s="127"/>
      <c r="I67" s="127"/>
      <c r="J67" s="128"/>
      <c r="K67" s="37" t="s">
        <v>7</v>
      </c>
      <c r="L67" s="37" t="s">
        <v>8</v>
      </c>
      <c r="M67" s="37" t="s">
        <v>55</v>
      </c>
      <c r="N67" s="64" t="s">
        <v>9</v>
      </c>
      <c r="O67" s="80" t="s">
        <v>10</v>
      </c>
    </row>
    <row r="68" spans="1:16" x14ac:dyDescent="0.25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8"/>
      <c r="L68" s="18"/>
      <c r="M68" s="19"/>
      <c r="N68" s="20">
        <f t="shared" ref="N68:N79" si="2">((DATEDIF(K68,L68,"d"))+1)*M68</f>
        <v>0</v>
      </c>
      <c r="O68" s="10"/>
    </row>
    <row r="69" spans="1:16" x14ac:dyDescent="0.25">
      <c r="A69" s="131"/>
      <c r="B69" s="132"/>
      <c r="C69" s="132"/>
      <c r="D69" s="132"/>
      <c r="E69" s="132"/>
      <c r="F69" s="132"/>
      <c r="G69" s="132"/>
      <c r="H69" s="132"/>
      <c r="I69" s="132"/>
      <c r="J69" s="132"/>
      <c r="K69" s="21"/>
      <c r="L69" s="21"/>
      <c r="M69" s="22"/>
      <c r="N69" s="20">
        <f t="shared" si="2"/>
        <v>0</v>
      </c>
      <c r="O69" s="11"/>
    </row>
    <row r="70" spans="1:16" x14ac:dyDescent="0.25">
      <c r="A70" s="131"/>
      <c r="B70" s="132"/>
      <c r="C70" s="132"/>
      <c r="D70" s="132"/>
      <c r="E70" s="132"/>
      <c r="F70" s="132"/>
      <c r="G70" s="132"/>
      <c r="H70" s="132"/>
      <c r="I70" s="132"/>
      <c r="J70" s="132"/>
      <c r="K70" s="21"/>
      <c r="L70" s="21"/>
      <c r="M70" s="22"/>
      <c r="N70" s="20">
        <f t="shared" si="2"/>
        <v>0</v>
      </c>
      <c r="O70" s="11"/>
    </row>
    <row r="71" spans="1:16" x14ac:dyDescent="0.25">
      <c r="A71" s="131"/>
      <c r="B71" s="132"/>
      <c r="C71" s="132"/>
      <c r="D71" s="132"/>
      <c r="E71" s="132"/>
      <c r="F71" s="132"/>
      <c r="G71" s="132"/>
      <c r="H71" s="132"/>
      <c r="I71" s="132"/>
      <c r="J71" s="132"/>
      <c r="K71" s="21"/>
      <c r="L71" s="21"/>
      <c r="M71" s="22"/>
      <c r="N71" s="20">
        <f t="shared" si="2"/>
        <v>0</v>
      </c>
      <c r="O71" s="11"/>
    </row>
    <row r="72" spans="1:16" x14ac:dyDescent="0.25">
      <c r="A72" s="131"/>
      <c r="B72" s="132"/>
      <c r="C72" s="132"/>
      <c r="D72" s="132"/>
      <c r="E72" s="132"/>
      <c r="F72" s="132"/>
      <c r="G72" s="132"/>
      <c r="H72" s="132"/>
      <c r="I72" s="132"/>
      <c r="J72" s="132"/>
      <c r="K72" s="21"/>
      <c r="L72" s="21"/>
      <c r="M72" s="22"/>
      <c r="N72" s="20">
        <f t="shared" si="2"/>
        <v>0</v>
      </c>
      <c r="O72" s="11"/>
    </row>
    <row r="73" spans="1:16" x14ac:dyDescent="0.25">
      <c r="A73" s="131"/>
      <c r="B73" s="132"/>
      <c r="C73" s="132"/>
      <c r="D73" s="132"/>
      <c r="E73" s="132"/>
      <c r="F73" s="132"/>
      <c r="G73" s="132"/>
      <c r="H73" s="132"/>
      <c r="I73" s="132"/>
      <c r="J73" s="132"/>
      <c r="K73" s="21"/>
      <c r="L73" s="21"/>
      <c r="M73" s="22"/>
      <c r="N73" s="20">
        <f t="shared" si="2"/>
        <v>0</v>
      </c>
      <c r="O73" s="11"/>
    </row>
    <row r="74" spans="1:16" x14ac:dyDescent="0.25">
      <c r="A74" s="131"/>
      <c r="B74" s="132"/>
      <c r="C74" s="132"/>
      <c r="D74" s="132"/>
      <c r="E74" s="132"/>
      <c r="F74" s="132"/>
      <c r="G74" s="132"/>
      <c r="H74" s="132"/>
      <c r="I74" s="132"/>
      <c r="J74" s="132"/>
      <c r="K74" s="21"/>
      <c r="L74" s="21"/>
      <c r="M74" s="22"/>
      <c r="N74" s="20">
        <f t="shared" si="2"/>
        <v>0</v>
      </c>
      <c r="O74" s="11"/>
    </row>
    <row r="75" spans="1:16" x14ac:dyDescent="0.25">
      <c r="A75" s="131"/>
      <c r="B75" s="132"/>
      <c r="C75" s="132"/>
      <c r="D75" s="132"/>
      <c r="E75" s="132"/>
      <c r="F75" s="132"/>
      <c r="G75" s="132"/>
      <c r="H75" s="132"/>
      <c r="I75" s="132"/>
      <c r="J75" s="132"/>
      <c r="K75" s="21"/>
      <c r="L75" s="21"/>
      <c r="M75" s="22"/>
      <c r="N75" s="20">
        <f t="shared" si="2"/>
        <v>0</v>
      </c>
      <c r="O75" s="11"/>
    </row>
    <row r="76" spans="1:16" x14ac:dyDescent="0.25">
      <c r="A76" s="131"/>
      <c r="B76" s="132"/>
      <c r="C76" s="132"/>
      <c r="D76" s="132"/>
      <c r="E76" s="132"/>
      <c r="F76" s="132"/>
      <c r="G76" s="132"/>
      <c r="H76" s="132"/>
      <c r="I76" s="132"/>
      <c r="J76" s="132"/>
      <c r="K76" s="21"/>
      <c r="L76" s="23"/>
      <c r="M76" s="24"/>
      <c r="N76" s="20">
        <f t="shared" si="2"/>
        <v>0</v>
      </c>
      <c r="O76" s="11"/>
    </row>
    <row r="77" spans="1:16" x14ac:dyDescent="0.25">
      <c r="A77" s="131"/>
      <c r="B77" s="132"/>
      <c r="C77" s="132"/>
      <c r="D77" s="132"/>
      <c r="E77" s="132"/>
      <c r="F77" s="132"/>
      <c r="G77" s="132"/>
      <c r="H77" s="132"/>
      <c r="I77" s="132"/>
      <c r="J77" s="132"/>
      <c r="K77" s="21"/>
      <c r="L77" s="25"/>
      <c r="M77" s="26"/>
      <c r="N77" s="20">
        <f t="shared" si="2"/>
        <v>0</v>
      </c>
      <c r="O77" s="11"/>
    </row>
    <row r="78" spans="1:16" x14ac:dyDescent="0.25">
      <c r="A78" s="131"/>
      <c r="B78" s="132"/>
      <c r="C78" s="132"/>
      <c r="D78" s="132"/>
      <c r="E78" s="132"/>
      <c r="F78" s="132"/>
      <c r="G78" s="132"/>
      <c r="H78" s="132"/>
      <c r="I78" s="132"/>
      <c r="J78" s="132"/>
      <c r="K78" s="21"/>
      <c r="L78" s="25"/>
      <c r="M78" s="26"/>
      <c r="N78" s="20">
        <f t="shared" si="2"/>
        <v>0</v>
      </c>
      <c r="O78" s="11"/>
    </row>
    <row r="79" spans="1:16" ht="15.75" thickBot="1" x14ac:dyDescent="0.3">
      <c r="A79" s="147"/>
      <c r="B79" s="148"/>
      <c r="C79" s="148"/>
      <c r="D79" s="148"/>
      <c r="E79" s="148"/>
      <c r="F79" s="148"/>
      <c r="G79" s="148"/>
      <c r="H79" s="148"/>
      <c r="I79" s="148"/>
      <c r="J79" s="148"/>
      <c r="K79" s="27"/>
      <c r="L79" s="27"/>
      <c r="M79" s="28"/>
      <c r="N79" s="20">
        <f t="shared" si="2"/>
        <v>0</v>
      </c>
      <c r="O79" s="11"/>
    </row>
    <row r="80" spans="1:16" ht="15.75" customHeight="1" thickBot="1" x14ac:dyDescent="0.3">
      <c r="A80" s="13"/>
      <c r="B80" s="13"/>
      <c r="C80" s="13"/>
      <c r="D80" s="13"/>
      <c r="E80" s="13"/>
      <c r="F80" s="13"/>
      <c r="G80" s="13"/>
      <c r="H80" s="13"/>
      <c r="I80" s="13"/>
      <c r="K80" s="144" t="s">
        <v>44</v>
      </c>
      <c r="L80" s="145"/>
      <c r="M80" s="146"/>
      <c r="N80" s="52">
        <f>ROUNDDOWN((SUM(N68:N79))/30,0)</f>
        <v>0</v>
      </c>
      <c r="O80" s="11"/>
      <c r="P80" s="15"/>
    </row>
    <row r="81" spans="1:16" ht="15.75" customHeight="1" thickBot="1" x14ac:dyDescent="0.3">
      <c r="A81" s="13"/>
      <c r="B81" s="13"/>
      <c r="C81" s="13"/>
      <c r="D81" s="13"/>
      <c r="E81" s="13"/>
      <c r="F81" s="13"/>
      <c r="G81" s="13"/>
      <c r="H81" s="13"/>
      <c r="I81" s="13"/>
      <c r="J81" s="17"/>
      <c r="L81" s="124" t="s">
        <v>58</v>
      </c>
      <c r="M81" s="125"/>
      <c r="N81" s="66">
        <f>N80*0.17</f>
        <v>0</v>
      </c>
      <c r="O81" s="53"/>
      <c r="P81" s="15"/>
    </row>
    <row r="82" spans="1:16" ht="15.75" customHeight="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7"/>
      <c r="K82" s="17"/>
      <c r="L82" s="17"/>
      <c r="M82" s="17"/>
      <c r="N82" s="17"/>
      <c r="O82" s="17"/>
      <c r="P82" s="15"/>
    </row>
    <row r="83" spans="1:16" ht="15" customHeight="1" x14ac:dyDescent="0.25">
      <c r="A83" s="143" t="s">
        <v>77</v>
      </c>
      <c r="B83" s="143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15"/>
    </row>
    <row r="84" spans="1:16" ht="15.75" thickBot="1" x14ac:dyDescent="0.3">
      <c r="A84" s="143"/>
      <c r="B84" s="143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</row>
    <row r="85" spans="1:16" ht="15.75" thickBo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103" t="s">
        <v>28</v>
      </c>
      <c r="L85" s="104"/>
      <c r="M85" s="105"/>
      <c r="N85" s="149">
        <f>(SUM(N43,N62,N81))</f>
        <v>0</v>
      </c>
      <c r="O85" s="150"/>
    </row>
    <row r="86" spans="1:16" ht="15.75" thickBot="1" x14ac:dyDescent="0.3"/>
    <row r="87" spans="1:16" ht="15.75" thickBot="1" x14ac:dyDescent="0.3">
      <c r="A87" s="3"/>
      <c r="B87" s="3"/>
      <c r="C87" s="3"/>
      <c r="D87" s="3"/>
      <c r="E87" s="3"/>
      <c r="F87" s="3"/>
      <c r="G87" s="3"/>
      <c r="H87" s="3"/>
      <c r="I87" s="108" t="s">
        <v>29</v>
      </c>
      <c r="J87" s="109"/>
      <c r="K87" s="109"/>
      <c r="L87" s="109"/>
      <c r="M87" s="110"/>
      <c r="N87" s="151">
        <f>IF((N85&gt;=20),20,N85)</f>
        <v>0</v>
      </c>
      <c r="O87" s="152"/>
    </row>
    <row r="88" spans="1:16" x14ac:dyDescent="0.25">
      <c r="A88" s="142" t="s">
        <v>70</v>
      </c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</row>
    <row r="90" spans="1:16" ht="15.75" thickBot="1" x14ac:dyDescent="0.3"/>
    <row r="91" spans="1:16" ht="15.75" thickBot="1" x14ac:dyDescent="0.3">
      <c r="A91" s="103" t="s">
        <v>13</v>
      </c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5"/>
    </row>
    <row r="93" spans="1:16" ht="15" customHeight="1" x14ac:dyDescent="0.25">
      <c r="A93" s="119" t="s">
        <v>51</v>
      </c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</row>
    <row r="94" spans="1:16" x14ac:dyDescent="0.25">
      <c r="A94" s="119"/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</row>
    <row r="96" spans="1:16" x14ac:dyDescent="0.25">
      <c r="A96" s="251" t="s">
        <v>59</v>
      </c>
      <c r="B96" s="251"/>
      <c r="C96" s="251"/>
      <c r="D96" s="251"/>
      <c r="E96" s="251"/>
      <c r="F96" s="251"/>
      <c r="G96" s="251"/>
      <c r="H96" s="251"/>
      <c r="I96" s="251"/>
      <c r="J96" s="251"/>
      <c r="K96" s="251"/>
      <c r="L96" s="251"/>
      <c r="M96" s="251"/>
      <c r="N96" s="251"/>
      <c r="O96" s="251"/>
    </row>
    <row r="97" spans="1:15" ht="15.75" thickBot="1" x14ac:dyDescent="0.3">
      <c r="K97" s="16"/>
      <c r="L97" s="16"/>
    </row>
    <row r="98" spans="1:15" ht="15.75" thickBo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6"/>
      <c r="L98" s="16"/>
      <c r="M98" s="163" t="s">
        <v>45</v>
      </c>
      <c r="N98" s="164"/>
      <c r="O98" s="133" t="s">
        <v>10</v>
      </c>
    </row>
    <row r="99" spans="1:15" ht="24.75" customHeight="1" thickBot="1" x14ac:dyDescent="0.3">
      <c r="A99" s="126" t="s">
        <v>15</v>
      </c>
      <c r="B99" s="127"/>
      <c r="C99" s="127"/>
      <c r="D99" s="127"/>
      <c r="E99" s="128"/>
      <c r="F99" s="126" t="s">
        <v>16</v>
      </c>
      <c r="G99" s="127"/>
      <c r="H99" s="127"/>
      <c r="I99" s="127"/>
      <c r="J99" s="127"/>
      <c r="K99" s="128"/>
      <c r="L99" s="37" t="s">
        <v>52</v>
      </c>
      <c r="M99" s="165"/>
      <c r="N99" s="166"/>
      <c r="O99" s="134"/>
    </row>
    <row r="100" spans="1:15" x14ac:dyDescent="0.25">
      <c r="A100" s="158"/>
      <c r="B100" s="159"/>
      <c r="C100" s="159"/>
      <c r="D100" s="159"/>
      <c r="E100" s="160"/>
      <c r="F100" s="158"/>
      <c r="G100" s="159"/>
      <c r="H100" s="159"/>
      <c r="I100" s="159"/>
      <c r="J100" s="159"/>
      <c r="K100" s="160"/>
      <c r="L100" s="54"/>
      <c r="M100" s="156">
        <f>IF(AND(ISTEXT(F100),L100&gt;="2018"),0.1,0)</f>
        <v>0</v>
      </c>
      <c r="N100" s="157"/>
      <c r="O100" s="29"/>
    </row>
    <row r="101" spans="1:15" x14ac:dyDescent="0.25">
      <c r="A101" s="153"/>
      <c r="B101" s="154"/>
      <c r="C101" s="154"/>
      <c r="D101" s="154"/>
      <c r="E101" s="155"/>
      <c r="F101" s="153"/>
      <c r="G101" s="154"/>
      <c r="H101" s="154"/>
      <c r="I101" s="154"/>
      <c r="J101" s="154"/>
      <c r="K101" s="155"/>
      <c r="L101" s="55"/>
      <c r="M101" s="156">
        <f t="shared" ref="M101:M109" si="3">IF(AND(ISTEXT(F101),L101&gt;="2018"),0.1,0)</f>
        <v>0</v>
      </c>
      <c r="N101" s="157"/>
      <c r="O101" s="11"/>
    </row>
    <row r="102" spans="1:15" x14ac:dyDescent="0.25">
      <c r="A102" s="153"/>
      <c r="B102" s="154"/>
      <c r="C102" s="154"/>
      <c r="D102" s="154"/>
      <c r="E102" s="155"/>
      <c r="F102" s="153"/>
      <c r="G102" s="154"/>
      <c r="H102" s="154"/>
      <c r="I102" s="154"/>
      <c r="J102" s="154"/>
      <c r="K102" s="155"/>
      <c r="L102" s="55"/>
      <c r="M102" s="156">
        <f t="shared" si="3"/>
        <v>0</v>
      </c>
      <c r="N102" s="157"/>
      <c r="O102" s="11"/>
    </row>
    <row r="103" spans="1:15" x14ac:dyDescent="0.25">
      <c r="A103" s="153"/>
      <c r="B103" s="154"/>
      <c r="C103" s="154"/>
      <c r="D103" s="154"/>
      <c r="E103" s="155"/>
      <c r="F103" s="153"/>
      <c r="G103" s="154"/>
      <c r="H103" s="154"/>
      <c r="I103" s="154"/>
      <c r="J103" s="154"/>
      <c r="K103" s="155"/>
      <c r="L103" s="55"/>
      <c r="M103" s="156">
        <f t="shared" si="3"/>
        <v>0</v>
      </c>
      <c r="N103" s="157"/>
      <c r="O103" s="11"/>
    </row>
    <row r="104" spans="1:15" x14ac:dyDescent="0.25">
      <c r="A104" s="153"/>
      <c r="B104" s="154"/>
      <c r="C104" s="154"/>
      <c r="D104" s="154"/>
      <c r="E104" s="155"/>
      <c r="F104" s="153"/>
      <c r="G104" s="154"/>
      <c r="H104" s="154"/>
      <c r="I104" s="154"/>
      <c r="J104" s="154"/>
      <c r="K104" s="155"/>
      <c r="L104" s="55"/>
      <c r="M104" s="156">
        <f t="shared" si="3"/>
        <v>0</v>
      </c>
      <c r="N104" s="157"/>
      <c r="O104" s="11"/>
    </row>
    <row r="105" spans="1:15" x14ac:dyDescent="0.25">
      <c r="A105" s="153"/>
      <c r="B105" s="154"/>
      <c r="C105" s="154"/>
      <c r="D105" s="154"/>
      <c r="E105" s="155"/>
      <c r="F105" s="153"/>
      <c r="G105" s="154"/>
      <c r="H105" s="154"/>
      <c r="I105" s="154"/>
      <c r="J105" s="154"/>
      <c r="K105" s="155"/>
      <c r="L105" s="55"/>
      <c r="M105" s="156">
        <f t="shared" si="3"/>
        <v>0</v>
      </c>
      <c r="N105" s="157"/>
      <c r="O105" s="11"/>
    </row>
    <row r="106" spans="1:15" x14ac:dyDescent="0.25">
      <c r="A106" s="153"/>
      <c r="B106" s="154"/>
      <c r="C106" s="154"/>
      <c r="D106" s="154"/>
      <c r="E106" s="155"/>
      <c r="F106" s="153"/>
      <c r="G106" s="154"/>
      <c r="H106" s="154"/>
      <c r="I106" s="154"/>
      <c r="J106" s="154"/>
      <c r="K106" s="155"/>
      <c r="L106" s="55"/>
      <c r="M106" s="156">
        <f>IF(AND(ISTEXT(F106),L106&gt;="2018"),0.1,0)</f>
        <v>0</v>
      </c>
      <c r="N106" s="157"/>
      <c r="O106" s="11"/>
    </row>
    <row r="107" spans="1:15" x14ac:dyDescent="0.25">
      <c r="A107" s="153"/>
      <c r="B107" s="154"/>
      <c r="C107" s="154"/>
      <c r="D107" s="154"/>
      <c r="E107" s="155"/>
      <c r="F107" s="153"/>
      <c r="G107" s="154"/>
      <c r="H107" s="154"/>
      <c r="I107" s="154"/>
      <c r="J107" s="154"/>
      <c r="K107" s="155"/>
      <c r="L107" s="55"/>
      <c r="M107" s="156">
        <f t="shared" si="3"/>
        <v>0</v>
      </c>
      <c r="N107" s="157"/>
      <c r="O107" s="11"/>
    </row>
    <row r="108" spans="1:15" x14ac:dyDescent="0.25">
      <c r="A108" s="153"/>
      <c r="B108" s="154"/>
      <c r="C108" s="154"/>
      <c r="D108" s="154"/>
      <c r="E108" s="155"/>
      <c r="F108" s="153"/>
      <c r="G108" s="154"/>
      <c r="H108" s="154"/>
      <c r="I108" s="154"/>
      <c r="J108" s="154"/>
      <c r="K108" s="155"/>
      <c r="L108" s="55"/>
      <c r="M108" s="156">
        <f t="shared" si="3"/>
        <v>0</v>
      </c>
      <c r="N108" s="157"/>
      <c r="O108" s="11"/>
    </row>
    <row r="109" spans="1:15" ht="15.75" thickBot="1" x14ac:dyDescent="0.3">
      <c r="A109" s="167"/>
      <c r="B109" s="168"/>
      <c r="C109" s="168"/>
      <c r="D109" s="168"/>
      <c r="E109" s="169"/>
      <c r="F109" s="167"/>
      <c r="G109" s="168"/>
      <c r="H109" s="168"/>
      <c r="I109" s="168"/>
      <c r="J109" s="168"/>
      <c r="K109" s="169"/>
      <c r="L109" s="56"/>
      <c r="M109" s="156">
        <f t="shared" si="3"/>
        <v>0</v>
      </c>
      <c r="N109" s="157"/>
      <c r="O109" s="11"/>
    </row>
    <row r="110" spans="1:15" ht="15.75" thickBot="1" x14ac:dyDescent="0.3">
      <c r="K110" s="124" t="s">
        <v>58</v>
      </c>
      <c r="L110" s="125"/>
      <c r="M110" s="161">
        <f>SUM(M100:N109)</f>
        <v>0</v>
      </c>
      <c r="N110" s="162"/>
      <c r="O110" s="12"/>
    </row>
    <row r="112" spans="1:15" x14ac:dyDescent="0.25">
      <c r="A112" s="251" t="s">
        <v>60</v>
      </c>
      <c r="B112" s="251"/>
      <c r="C112" s="251"/>
      <c r="D112" s="251"/>
      <c r="E112" s="251"/>
      <c r="F112" s="251"/>
      <c r="G112" s="251"/>
      <c r="H112" s="251"/>
      <c r="I112" s="251"/>
      <c r="J112" s="251"/>
      <c r="K112" s="251"/>
      <c r="L112" s="251"/>
      <c r="M112" s="251"/>
      <c r="N112" s="251"/>
      <c r="O112" s="251"/>
    </row>
    <row r="113" spans="1:20" ht="15.75" thickBot="1" x14ac:dyDescent="0.3">
      <c r="T113" t="s">
        <v>47</v>
      </c>
    </row>
    <row r="114" spans="1:20" ht="15.75" thickBot="1" x14ac:dyDescent="0.3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138" t="s">
        <v>46</v>
      </c>
      <c r="L114" s="139"/>
      <c r="M114" s="140" t="s">
        <v>11</v>
      </c>
      <c r="N114" s="141"/>
      <c r="O114" s="133" t="s">
        <v>10</v>
      </c>
      <c r="T114" t="s">
        <v>48</v>
      </c>
    </row>
    <row r="115" spans="1:20" ht="24.75" customHeight="1" thickBot="1" x14ac:dyDescent="0.3">
      <c r="A115" s="126" t="s">
        <v>15</v>
      </c>
      <c r="B115" s="127"/>
      <c r="C115" s="127"/>
      <c r="D115" s="127"/>
      <c r="E115" s="128"/>
      <c r="F115" s="126" t="s">
        <v>16</v>
      </c>
      <c r="G115" s="127"/>
      <c r="H115" s="127"/>
      <c r="I115" s="128"/>
      <c r="J115" s="37" t="s">
        <v>52</v>
      </c>
      <c r="K115" s="82" t="s">
        <v>17</v>
      </c>
      <c r="L115" s="83" t="s">
        <v>65</v>
      </c>
      <c r="M115" s="84" t="s">
        <v>17</v>
      </c>
      <c r="N115" s="85" t="s">
        <v>18</v>
      </c>
      <c r="O115" s="134"/>
    </row>
    <row r="116" spans="1:20" x14ac:dyDescent="0.25">
      <c r="A116" s="170"/>
      <c r="B116" s="171"/>
      <c r="C116" s="171"/>
      <c r="D116" s="171"/>
      <c r="E116" s="172"/>
      <c r="F116" s="170"/>
      <c r="G116" s="171"/>
      <c r="H116" s="171"/>
      <c r="I116" s="172"/>
      <c r="J116" s="57"/>
      <c r="K116" s="58"/>
      <c r="L116" s="59"/>
      <c r="M116" s="31">
        <f>IF(AND(K116="si",J116&gt;="2018"),0.2,0)</f>
        <v>0</v>
      </c>
      <c r="N116" s="32">
        <f>IF(AND(L116="si",J116&gt;="2018"),0.2,0)</f>
        <v>0</v>
      </c>
      <c r="O116" s="10"/>
    </row>
    <row r="117" spans="1:20" x14ac:dyDescent="0.25">
      <c r="A117" s="131"/>
      <c r="B117" s="132"/>
      <c r="C117" s="132"/>
      <c r="D117" s="132"/>
      <c r="E117" s="173"/>
      <c r="F117" s="131"/>
      <c r="G117" s="132"/>
      <c r="H117" s="132"/>
      <c r="I117" s="173"/>
      <c r="J117" s="55"/>
      <c r="K117" s="60"/>
      <c r="L117" s="61"/>
      <c r="M117" s="33">
        <f>IF(AND(K117="si",J117&gt;="2018"),0.2,0)</f>
        <v>0</v>
      </c>
      <c r="N117" s="34">
        <f>IF(AND(L117="si",J117&gt;="2018"),0.2,0)</f>
        <v>0</v>
      </c>
      <c r="O117" s="11"/>
    </row>
    <row r="118" spans="1:20" x14ac:dyDescent="0.25">
      <c r="A118" s="131"/>
      <c r="B118" s="132"/>
      <c r="C118" s="132"/>
      <c r="D118" s="132"/>
      <c r="E118" s="173"/>
      <c r="F118" s="131"/>
      <c r="G118" s="132"/>
      <c r="H118" s="132"/>
      <c r="I118" s="173"/>
      <c r="J118" s="55"/>
      <c r="K118" s="60"/>
      <c r="L118" s="61"/>
      <c r="M118" s="33">
        <f t="shared" ref="M118:M124" si="4">IF(AND(K118="si",J118&gt;="2018"),0.2,0)</f>
        <v>0</v>
      </c>
      <c r="N118" s="34">
        <f t="shared" ref="N118:N124" si="5">IF(AND(L118="si",J118&gt;="2018"),0.2,0)</f>
        <v>0</v>
      </c>
      <c r="O118" s="11"/>
    </row>
    <row r="119" spans="1:20" x14ac:dyDescent="0.25">
      <c r="A119" s="131"/>
      <c r="B119" s="132"/>
      <c r="C119" s="132"/>
      <c r="D119" s="132"/>
      <c r="E119" s="173"/>
      <c r="F119" s="131"/>
      <c r="G119" s="132"/>
      <c r="H119" s="132"/>
      <c r="I119" s="173"/>
      <c r="J119" s="55"/>
      <c r="K119" s="60"/>
      <c r="L119" s="61"/>
      <c r="M119" s="33">
        <f t="shared" si="4"/>
        <v>0</v>
      </c>
      <c r="N119" s="34">
        <f t="shared" si="5"/>
        <v>0</v>
      </c>
      <c r="O119" s="11"/>
    </row>
    <row r="120" spans="1:20" x14ac:dyDescent="0.25">
      <c r="A120" s="131"/>
      <c r="B120" s="132"/>
      <c r="C120" s="132"/>
      <c r="D120" s="132"/>
      <c r="E120" s="173"/>
      <c r="F120" s="131"/>
      <c r="G120" s="132"/>
      <c r="H120" s="132"/>
      <c r="I120" s="173"/>
      <c r="J120" s="55"/>
      <c r="K120" s="60"/>
      <c r="L120" s="61"/>
      <c r="M120" s="33">
        <f t="shared" si="4"/>
        <v>0</v>
      </c>
      <c r="N120" s="34">
        <f t="shared" si="5"/>
        <v>0</v>
      </c>
      <c r="O120" s="11"/>
    </row>
    <row r="121" spans="1:20" x14ac:dyDescent="0.25">
      <c r="A121" s="131"/>
      <c r="B121" s="132"/>
      <c r="C121" s="132"/>
      <c r="D121" s="132"/>
      <c r="E121" s="173"/>
      <c r="F121" s="131"/>
      <c r="G121" s="132"/>
      <c r="H121" s="132"/>
      <c r="I121" s="173"/>
      <c r="J121" s="55"/>
      <c r="K121" s="60"/>
      <c r="L121" s="61"/>
      <c r="M121" s="33">
        <f t="shared" si="4"/>
        <v>0</v>
      </c>
      <c r="N121" s="34">
        <f t="shared" si="5"/>
        <v>0</v>
      </c>
      <c r="O121" s="11"/>
    </row>
    <row r="122" spans="1:20" x14ac:dyDescent="0.25">
      <c r="A122" s="131"/>
      <c r="B122" s="132"/>
      <c r="C122" s="132"/>
      <c r="D122" s="132"/>
      <c r="E122" s="173"/>
      <c r="F122" s="131"/>
      <c r="G122" s="132"/>
      <c r="H122" s="132"/>
      <c r="I122" s="173"/>
      <c r="J122" s="55"/>
      <c r="K122" s="60"/>
      <c r="L122" s="61"/>
      <c r="M122" s="33">
        <f t="shared" si="4"/>
        <v>0</v>
      </c>
      <c r="N122" s="34">
        <f t="shared" si="5"/>
        <v>0</v>
      </c>
      <c r="O122" s="11"/>
    </row>
    <row r="123" spans="1:20" x14ac:dyDescent="0.25">
      <c r="A123" s="131"/>
      <c r="B123" s="132"/>
      <c r="C123" s="132"/>
      <c r="D123" s="132"/>
      <c r="E123" s="173"/>
      <c r="F123" s="131"/>
      <c r="G123" s="132"/>
      <c r="H123" s="132"/>
      <c r="I123" s="173"/>
      <c r="J123" s="55"/>
      <c r="K123" s="60"/>
      <c r="L123" s="61"/>
      <c r="M123" s="33">
        <f t="shared" si="4"/>
        <v>0</v>
      </c>
      <c r="N123" s="34">
        <f t="shared" si="5"/>
        <v>0</v>
      </c>
      <c r="O123" s="11"/>
    </row>
    <row r="124" spans="1:20" ht="15.75" thickBot="1" x14ac:dyDescent="0.3">
      <c r="A124" s="147"/>
      <c r="B124" s="148"/>
      <c r="C124" s="148"/>
      <c r="D124" s="148"/>
      <c r="E124" s="174"/>
      <c r="F124" s="147"/>
      <c r="G124" s="148"/>
      <c r="H124" s="148"/>
      <c r="I124" s="174"/>
      <c r="J124" s="56"/>
      <c r="K124" s="62"/>
      <c r="L124" s="63"/>
      <c r="M124" s="36">
        <f t="shared" si="4"/>
        <v>0</v>
      </c>
      <c r="N124" s="35">
        <f t="shared" si="5"/>
        <v>0</v>
      </c>
      <c r="O124" s="11"/>
    </row>
    <row r="125" spans="1:20" ht="15.75" thickBot="1" x14ac:dyDescent="0.3">
      <c r="K125" s="124" t="s">
        <v>58</v>
      </c>
      <c r="L125" s="125"/>
      <c r="M125" s="161">
        <f>SUM(M116:N124)</f>
        <v>0</v>
      </c>
      <c r="N125" s="162"/>
      <c r="O125" s="12"/>
    </row>
    <row r="127" spans="1:20" x14ac:dyDescent="0.25">
      <c r="A127" s="251" t="s">
        <v>61</v>
      </c>
      <c r="B127" s="251"/>
      <c r="C127" s="251"/>
      <c r="D127" s="251"/>
      <c r="E127" s="251"/>
      <c r="F127" s="251"/>
      <c r="G127" s="251"/>
      <c r="H127" s="251"/>
      <c r="I127" s="251"/>
      <c r="J127" s="251"/>
      <c r="K127" s="251"/>
      <c r="L127" s="251"/>
      <c r="M127" s="251"/>
      <c r="N127" s="251"/>
      <c r="O127" s="251"/>
    </row>
    <row r="128" spans="1:20" ht="15.75" thickBot="1" x14ac:dyDescent="0.3">
      <c r="T128" t="s">
        <v>47</v>
      </c>
    </row>
    <row r="129" spans="1:20" ht="15.75" thickBot="1" x14ac:dyDescent="0.3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138" t="s">
        <v>46</v>
      </c>
      <c r="L129" s="139"/>
      <c r="M129" s="140" t="s">
        <v>11</v>
      </c>
      <c r="N129" s="141"/>
      <c r="O129" s="133" t="s">
        <v>10</v>
      </c>
      <c r="T129" t="s">
        <v>48</v>
      </c>
    </row>
    <row r="130" spans="1:20" ht="24.75" customHeight="1" thickBot="1" x14ac:dyDescent="0.3">
      <c r="A130" s="126" t="s">
        <v>15</v>
      </c>
      <c r="B130" s="127"/>
      <c r="C130" s="127"/>
      <c r="D130" s="127"/>
      <c r="E130" s="128"/>
      <c r="F130" s="126" t="s">
        <v>16</v>
      </c>
      <c r="G130" s="127"/>
      <c r="H130" s="127"/>
      <c r="I130" s="128"/>
      <c r="J130" s="37" t="s">
        <v>52</v>
      </c>
      <c r="K130" s="82" t="s">
        <v>17</v>
      </c>
      <c r="L130" s="83" t="s">
        <v>65</v>
      </c>
      <c r="M130" s="84" t="s">
        <v>17</v>
      </c>
      <c r="N130" s="85" t="s">
        <v>18</v>
      </c>
      <c r="O130" s="134"/>
    </row>
    <row r="131" spans="1:20" x14ac:dyDescent="0.25">
      <c r="A131" s="170"/>
      <c r="B131" s="171"/>
      <c r="C131" s="171"/>
      <c r="D131" s="171"/>
      <c r="E131" s="172"/>
      <c r="F131" s="170"/>
      <c r="G131" s="171"/>
      <c r="H131" s="171"/>
      <c r="I131" s="172"/>
      <c r="J131" s="57"/>
      <c r="K131" s="58"/>
      <c r="L131" s="59"/>
      <c r="M131" s="31">
        <f>IF(AND(K131="si",J131&gt;="2018"),0.4,0)</f>
        <v>0</v>
      </c>
      <c r="N131" s="32">
        <f>IF(AND(L131="si",J131&gt;="2018"),0.2,0)</f>
        <v>0</v>
      </c>
      <c r="O131" s="11"/>
    </row>
    <row r="132" spans="1:20" x14ac:dyDescent="0.25">
      <c r="A132" s="131"/>
      <c r="B132" s="132"/>
      <c r="C132" s="132"/>
      <c r="D132" s="132"/>
      <c r="E132" s="173"/>
      <c r="F132" s="131"/>
      <c r="G132" s="132"/>
      <c r="H132" s="132"/>
      <c r="I132" s="173"/>
      <c r="J132" s="55"/>
      <c r="K132" s="60"/>
      <c r="L132" s="61"/>
      <c r="M132" s="33">
        <f>IF(AND(K132="si",J132&gt;="2018"),0.4,0)</f>
        <v>0</v>
      </c>
      <c r="N132" s="34">
        <f>IF(AND(L132="si",J132&gt;="2018"),0.2,0)</f>
        <v>0</v>
      </c>
      <c r="O132" s="11"/>
    </row>
    <row r="133" spans="1:20" x14ac:dyDescent="0.25">
      <c r="A133" s="131"/>
      <c r="B133" s="132"/>
      <c r="C133" s="132"/>
      <c r="D133" s="132"/>
      <c r="E133" s="173"/>
      <c r="F133" s="131"/>
      <c r="G133" s="132"/>
      <c r="H133" s="132"/>
      <c r="I133" s="173"/>
      <c r="J133" s="55"/>
      <c r="K133" s="60"/>
      <c r="L133" s="61"/>
      <c r="M133" s="33">
        <f t="shared" ref="M133:M138" si="6">IF(AND(K133="si",J133&gt;="2018"),0.4,0)</f>
        <v>0</v>
      </c>
      <c r="N133" s="34">
        <f t="shared" ref="N133:N139" si="7">IF(AND(L133="si",J133&gt;="2018"),0.2,0)</f>
        <v>0</v>
      </c>
      <c r="O133" s="11"/>
    </row>
    <row r="134" spans="1:20" x14ac:dyDescent="0.25">
      <c r="A134" s="131"/>
      <c r="B134" s="132"/>
      <c r="C134" s="132"/>
      <c r="D134" s="132"/>
      <c r="E134" s="173"/>
      <c r="F134" s="131"/>
      <c r="G134" s="132"/>
      <c r="H134" s="132"/>
      <c r="I134" s="173"/>
      <c r="J134" s="55"/>
      <c r="K134" s="60"/>
      <c r="L134" s="61"/>
      <c r="M134" s="33">
        <f t="shared" si="6"/>
        <v>0</v>
      </c>
      <c r="N134" s="34">
        <f t="shared" si="7"/>
        <v>0</v>
      </c>
      <c r="O134" s="11"/>
    </row>
    <row r="135" spans="1:20" x14ac:dyDescent="0.25">
      <c r="A135" s="131"/>
      <c r="B135" s="132"/>
      <c r="C135" s="132"/>
      <c r="D135" s="132"/>
      <c r="E135" s="173"/>
      <c r="F135" s="131"/>
      <c r="G135" s="132"/>
      <c r="H135" s="132"/>
      <c r="I135" s="173"/>
      <c r="J135" s="55"/>
      <c r="K135" s="60"/>
      <c r="L135" s="61"/>
      <c r="M135" s="33">
        <f t="shared" si="6"/>
        <v>0</v>
      </c>
      <c r="N135" s="34">
        <f t="shared" si="7"/>
        <v>0</v>
      </c>
      <c r="O135" s="11"/>
    </row>
    <row r="136" spans="1:20" x14ac:dyDescent="0.25">
      <c r="A136" s="131"/>
      <c r="B136" s="132"/>
      <c r="C136" s="132"/>
      <c r="D136" s="132"/>
      <c r="E136" s="173"/>
      <c r="F136" s="131"/>
      <c r="G136" s="132"/>
      <c r="H136" s="132"/>
      <c r="I136" s="173"/>
      <c r="J136" s="55"/>
      <c r="K136" s="60"/>
      <c r="L136" s="61"/>
      <c r="M136" s="33">
        <f t="shared" si="6"/>
        <v>0</v>
      </c>
      <c r="N136" s="34">
        <f t="shared" si="7"/>
        <v>0</v>
      </c>
      <c r="O136" s="11"/>
    </row>
    <row r="137" spans="1:20" x14ac:dyDescent="0.25">
      <c r="A137" s="131"/>
      <c r="B137" s="132"/>
      <c r="C137" s="132"/>
      <c r="D137" s="132"/>
      <c r="E137" s="173"/>
      <c r="F137" s="131"/>
      <c r="G137" s="132"/>
      <c r="H137" s="132"/>
      <c r="I137" s="173"/>
      <c r="J137" s="55"/>
      <c r="K137" s="60"/>
      <c r="L137" s="61"/>
      <c r="M137" s="33">
        <f t="shared" si="6"/>
        <v>0</v>
      </c>
      <c r="N137" s="34">
        <f t="shared" si="7"/>
        <v>0</v>
      </c>
      <c r="O137" s="11"/>
    </row>
    <row r="138" spans="1:20" x14ac:dyDescent="0.25">
      <c r="A138" s="131"/>
      <c r="B138" s="132"/>
      <c r="C138" s="132"/>
      <c r="D138" s="132"/>
      <c r="E138" s="173"/>
      <c r="F138" s="131"/>
      <c r="G138" s="132"/>
      <c r="H138" s="132"/>
      <c r="I138" s="173"/>
      <c r="J138" s="55"/>
      <c r="K138" s="60"/>
      <c r="L138" s="61"/>
      <c r="M138" s="33">
        <f t="shared" si="6"/>
        <v>0</v>
      </c>
      <c r="N138" s="34">
        <f t="shared" si="7"/>
        <v>0</v>
      </c>
      <c r="O138" s="11"/>
    </row>
    <row r="139" spans="1:20" ht="15.75" thickBot="1" x14ac:dyDescent="0.3">
      <c r="A139" s="147"/>
      <c r="B139" s="148"/>
      <c r="C139" s="148"/>
      <c r="D139" s="148"/>
      <c r="E139" s="174"/>
      <c r="F139" s="147"/>
      <c r="G139" s="148"/>
      <c r="H139" s="148"/>
      <c r="I139" s="174"/>
      <c r="J139" s="56"/>
      <c r="K139" s="62"/>
      <c r="L139" s="63"/>
      <c r="M139" s="36">
        <f>IF(AND(K139="si",J139&gt;="2018"),0.4,0)</f>
        <v>0</v>
      </c>
      <c r="N139" s="35">
        <f t="shared" si="7"/>
        <v>0</v>
      </c>
      <c r="O139" s="11"/>
    </row>
    <row r="140" spans="1:20" ht="15.75" thickBot="1" x14ac:dyDescent="0.3">
      <c r="K140" s="124" t="s">
        <v>58</v>
      </c>
      <c r="L140" s="125"/>
      <c r="M140" s="161">
        <f>SUM(M131:N139)</f>
        <v>0</v>
      </c>
      <c r="N140" s="162"/>
      <c r="O140" s="12"/>
    </row>
    <row r="141" spans="1:20" x14ac:dyDescent="0.25">
      <c r="K141" s="30"/>
      <c r="L141" s="30"/>
      <c r="M141" s="13"/>
      <c r="N141" s="13"/>
      <c r="O141" s="13"/>
    </row>
    <row r="142" spans="1:20" x14ac:dyDescent="0.25">
      <c r="A142" s="251" t="s">
        <v>62</v>
      </c>
      <c r="B142" s="251"/>
      <c r="C142" s="251"/>
      <c r="D142" s="251"/>
      <c r="E142" s="251"/>
      <c r="F142" s="251"/>
      <c r="G142" s="251"/>
      <c r="H142" s="251"/>
      <c r="I142" s="251"/>
      <c r="J142" s="251"/>
      <c r="K142" s="251"/>
      <c r="L142" s="251"/>
      <c r="M142" s="251"/>
      <c r="N142" s="251"/>
      <c r="O142" s="251"/>
    </row>
    <row r="143" spans="1:20" ht="15.75" thickBot="1" x14ac:dyDescent="0.3">
      <c r="T143" t="s">
        <v>47</v>
      </c>
    </row>
    <row r="144" spans="1:20" ht="15.75" thickBot="1" x14ac:dyDescent="0.3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138" t="s">
        <v>46</v>
      </c>
      <c r="L144" s="139"/>
      <c r="M144" s="140" t="s">
        <v>11</v>
      </c>
      <c r="N144" s="141"/>
      <c r="O144" s="133" t="s">
        <v>10</v>
      </c>
      <c r="T144" t="s">
        <v>48</v>
      </c>
    </row>
    <row r="145" spans="1:20" ht="24.75" customHeight="1" thickBot="1" x14ac:dyDescent="0.3">
      <c r="A145" s="126" t="s">
        <v>15</v>
      </c>
      <c r="B145" s="127"/>
      <c r="C145" s="127"/>
      <c r="D145" s="127"/>
      <c r="E145" s="128"/>
      <c r="F145" s="126" t="s">
        <v>16</v>
      </c>
      <c r="G145" s="127"/>
      <c r="H145" s="127"/>
      <c r="I145" s="128"/>
      <c r="J145" s="37" t="s">
        <v>52</v>
      </c>
      <c r="K145" s="82" t="s">
        <v>17</v>
      </c>
      <c r="L145" s="83" t="s">
        <v>65</v>
      </c>
      <c r="M145" s="84" t="s">
        <v>17</v>
      </c>
      <c r="N145" s="85" t="s">
        <v>18</v>
      </c>
      <c r="O145" s="134"/>
    </row>
    <row r="146" spans="1:20" x14ac:dyDescent="0.25">
      <c r="A146" s="170"/>
      <c r="B146" s="171"/>
      <c r="C146" s="171"/>
      <c r="D146" s="171"/>
      <c r="E146" s="172"/>
      <c r="F146" s="170"/>
      <c r="G146" s="171"/>
      <c r="H146" s="171"/>
      <c r="I146" s="172"/>
      <c r="J146" s="57"/>
      <c r="K146" s="58"/>
      <c r="L146" s="59"/>
      <c r="M146" s="31">
        <f>IF(AND(K146="si",J146&gt;="2018"),0.6,0)</f>
        <v>0</v>
      </c>
      <c r="N146" s="32">
        <f>IF(AND(L146="si",J146&gt;="2018"),0.2,0)</f>
        <v>0</v>
      </c>
      <c r="O146" s="11"/>
    </row>
    <row r="147" spans="1:20" x14ac:dyDescent="0.25">
      <c r="A147" s="131"/>
      <c r="B147" s="132"/>
      <c r="C147" s="132"/>
      <c r="D147" s="132"/>
      <c r="E147" s="173"/>
      <c r="F147" s="131"/>
      <c r="G147" s="132"/>
      <c r="H147" s="132"/>
      <c r="I147" s="173"/>
      <c r="J147" s="55"/>
      <c r="K147" s="60"/>
      <c r="L147" s="61"/>
      <c r="M147" s="33">
        <f>IF(AND(K147="si",J147&gt;="2018"),0.6,0)</f>
        <v>0</v>
      </c>
      <c r="N147" s="34">
        <f>IF(AND(L147="si",J147&gt;="2018"),0.2,0)</f>
        <v>0</v>
      </c>
      <c r="O147" s="11"/>
    </row>
    <row r="148" spans="1:20" x14ac:dyDescent="0.25">
      <c r="A148" s="131"/>
      <c r="B148" s="132"/>
      <c r="C148" s="132"/>
      <c r="D148" s="132"/>
      <c r="E148" s="173"/>
      <c r="F148" s="131"/>
      <c r="G148" s="132"/>
      <c r="H148" s="132"/>
      <c r="I148" s="173"/>
      <c r="J148" s="55"/>
      <c r="K148" s="60"/>
      <c r="L148" s="61"/>
      <c r="M148" s="33">
        <f t="shared" ref="M148:M153" si="8">IF(AND(K148="si",J148&gt;="2018"),0.6,0)</f>
        <v>0</v>
      </c>
      <c r="N148" s="34">
        <f t="shared" ref="N148:N154" si="9">IF(AND(L148="si",J148&gt;="2018"),0.2,0)</f>
        <v>0</v>
      </c>
      <c r="O148" s="11"/>
    </row>
    <row r="149" spans="1:20" x14ac:dyDescent="0.25">
      <c r="A149" s="131"/>
      <c r="B149" s="132"/>
      <c r="C149" s="132"/>
      <c r="D149" s="132"/>
      <c r="E149" s="173"/>
      <c r="F149" s="131"/>
      <c r="G149" s="132"/>
      <c r="H149" s="132"/>
      <c r="I149" s="173"/>
      <c r="J149" s="55"/>
      <c r="K149" s="60"/>
      <c r="L149" s="61"/>
      <c r="M149" s="33">
        <f t="shared" si="8"/>
        <v>0</v>
      </c>
      <c r="N149" s="34">
        <f t="shared" si="9"/>
        <v>0</v>
      </c>
      <c r="O149" s="11"/>
    </row>
    <row r="150" spans="1:20" x14ac:dyDescent="0.25">
      <c r="A150" s="131"/>
      <c r="B150" s="132"/>
      <c r="C150" s="132"/>
      <c r="D150" s="132"/>
      <c r="E150" s="173"/>
      <c r="F150" s="131"/>
      <c r="G150" s="132"/>
      <c r="H150" s="132"/>
      <c r="I150" s="173"/>
      <c r="J150" s="55"/>
      <c r="K150" s="60"/>
      <c r="L150" s="61"/>
      <c r="M150" s="33">
        <f t="shared" si="8"/>
        <v>0</v>
      </c>
      <c r="N150" s="34">
        <f t="shared" si="9"/>
        <v>0</v>
      </c>
      <c r="O150" s="11"/>
    </row>
    <row r="151" spans="1:20" x14ac:dyDescent="0.25">
      <c r="A151" s="131"/>
      <c r="B151" s="132"/>
      <c r="C151" s="132"/>
      <c r="D151" s="132"/>
      <c r="E151" s="173"/>
      <c r="F151" s="131"/>
      <c r="G151" s="132"/>
      <c r="H151" s="132"/>
      <c r="I151" s="173"/>
      <c r="J151" s="55"/>
      <c r="K151" s="60"/>
      <c r="L151" s="61"/>
      <c r="M151" s="33">
        <f t="shared" si="8"/>
        <v>0</v>
      </c>
      <c r="N151" s="34">
        <f t="shared" si="9"/>
        <v>0</v>
      </c>
      <c r="O151" s="11"/>
    </row>
    <row r="152" spans="1:20" x14ac:dyDescent="0.25">
      <c r="A152" s="131"/>
      <c r="B152" s="132"/>
      <c r="C152" s="132"/>
      <c r="D152" s="132"/>
      <c r="E152" s="173"/>
      <c r="F152" s="131"/>
      <c r="G152" s="132"/>
      <c r="H152" s="132"/>
      <c r="I152" s="173"/>
      <c r="J152" s="55"/>
      <c r="K152" s="60"/>
      <c r="L152" s="61"/>
      <c r="M152" s="33">
        <f t="shared" si="8"/>
        <v>0</v>
      </c>
      <c r="N152" s="34">
        <f t="shared" si="9"/>
        <v>0</v>
      </c>
      <c r="O152" s="11"/>
    </row>
    <row r="153" spans="1:20" x14ac:dyDescent="0.25">
      <c r="A153" s="131"/>
      <c r="B153" s="132"/>
      <c r="C153" s="132"/>
      <c r="D153" s="132"/>
      <c r="E153" s="173"/>
      <c r="F153" s="131"/>
      <c r="G153" s="132"/>
      <c r="H153" s="132"/>
      <c r="I153" s="173"/>
      <c r="J153" s="55"/>
      <c r="K153" s="60"/>
      <c r="L153" s="61"/>
      <c r="M153" s="33">
        <f t="shared" si="8"/>
        <v>0</v>
      </c>
      <c r="N153" s="34">
        <f t="shared" si="9"/>
        <v>0</v>
      </c>
      <c r="O153" s="11"/>
    </row>
    <row r="154" spans="1:20" ht="15.75" thickBot="1" x14ac:dyDescent="0.3">
      <c r="A154" s="147"/>
      <c r="B154" s="148"/>
      <c r="C154" s="148"/>
      <c r="D154" s="148"/>
      <c r="E154" s="174"/>
      <c r="F154" s="147"/>
      <c r="G154" s="148"/>
      <c r="H154" s="148"/>
      <c r="I154" s="174"/>
      <c r="J154" s="56"/>
      <c r="K154" s="62"/>
      <c r="L154" s="63"/>
      <c r="M154" s="36">
        <f>IF(AND(K154="si",J154&gt;="2018"),0.6,0)</f>
        <v>0</v>
      </c>
      <c r="N154" s="35">
        <f t="shared" si="9"/>
        <v>0</v>
      </c>
      <c r="O154" s="11"/>
    </row>
    <row r="155" spans="1:20" ht="15.75" thickBot="1" x14ac:dyDescent="0.3">
      <c r="K155" s="124" t="s">
        <v>58</v>
      </c>
      <c r="L155" s="125"/>
      <c r="M155" s="161">
        <f>SUM(M146:N154)</f>
        <v>0</v>
      </c>
      <c r="N155" s="162"/>
      <c r="O155" s="12"/>
    </row>
    <row r="157" spans="1:20" x14ac:dyDescent="0.25">
      <c r="A157" s="251" t="s">
        <v>63</v>
      </c>
      <c r="B157" s="251"/>
      <c r="C157" s="251"/>
      <c r="D157" s="251"/>
      <c r="E157" s="251"/>
      <c r="F157" s="251"/>
      <c r="G157" s="251"/>
      <c r="H157" s="251"/>
      <c r="I157" s="251"/>
      <c r="J157" s="251"/>
      <c r="K157" s="251"/>
      <c r="L157" s="251"/>
      <c r="M157" s="251"/>
      <c r="N157" s="251"/>
      <c r="O157" s="251"/>
    </row>
    <row r="158" spans="1:20" ht="15.75" thickBot="1" x14ac:dyDescent="0.3"/>
    <row r="159" spans="1:20" ht="15.75" thickBot="1" x14ac:dyDescent="0.3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138" t="s">
        <v>46</v>
      </c>
      <c r="L159" s="139"/>
      <c r="M159" s="140" t="s">
        <v>11</v>
      </c>
      <c r="N159" s="141"/>
      <c r="O159" s="133" t="s">
        <v>10</v>
      </c>
      <c r="T159" t="s">
        <v>48</v>
      </c>
    </row>
    <row r="160" spans="1:20" ht="24.75" customHeight="1" thickBot="1" x14ac:dyDescent="0.3">
      <c r="A160" s="126" t="s">
        <v>15</v>
      </c>
      <c r="B160" s="127"/>
      <c r="C160" s="127"/>
      <c r="D160" s="127"/>
      <c r="E160" s="128"/>
      <c r="F160" s="126" t="s">
        <v>16</v>
      </c>
      <c r="G160" s="127"/>
      <c r="H160" s="127"/>
      <c r="I160" s="128"/>
      <c r="J160" s="37" t="s">
        <v>52</v>
      </c>
      <c r="K160" s="82" t="s">
        <v>17</v>
      </c>
      <c r="L160" s="83" t="s">
        <v>65</v>
      </c>
      <c r="M160" s="84" t="s">
        <v>17</v>
      </c>
      <c r="N160" s="85" t="s">
        <v>18</v>
      </c>
      <c r="O160" s="134"/>
    </row>
    <row r="161" spans="1:15" x14ac:dyDescent="0.25">
      <c r="A161" s="170"/>
      <c r="B161" s="171"/>
      <c r="C161" s="171"/>
      <c r="D161" s="171"/>
      <c r="E161" s="172"/>
      <c r="F161" s="170"/>
      <c r="G161" s="171"/>
      <c r="H161" s="171"/>
      <c r="I161" s="172"/>
      <c r="J161" s="57"/>
      <c r="K161" s="58"/>
      <c r="L161" s="59"/>
      <c r="M161" s="31">
        <f>IF(AND(K161="si",J161&gt;="2018"),0.8,0)</f>
        <v>0</v>
      </c>
      <c r="N161" s="32">
        <f>IF(AND(L161="si",J161&gt;="2018"),0.2,0)</f>
        <v>0</v>
      </c>
      <c r="O161" s="11"/>
    </row>
    <row r="162" spans="1:15" x14ac:dyDescent="0.25">
      <c r="A162" s="131"/>
      <c r="B162" s="132"/>
      <c r="C162" s="132"/>
      <c r="D162" s="132"/>
      <c r="E162" s="173"/>
      <c r="F162" s="131"/>
      <c r="G162" s="132"/>
      <c r="H162" s="132"/>
      <c r="I162" s="173"/>
      <c r="J162" s="55"/>
      <c r="K162" s="60"/>
      <c r="L162" s="61"/>
      <c r="M162" s="33">
        <f>IF(AND(K162="si",J162&gt;="2018"),0.8,0)</f>
        <v>0</v>
      </c>
      <c r="N162" s="34">
        <f>IF(AND(L162="si",J162&gt;="2018"),0.2,0)</f>
        <v>0</v>
      </c>
      <c r="O162" s="11"/>
    </row>
    <row r="163" spans="1:15" x14ac:dyDescent="0.25">
      <c r="A163" s="131"/>
      <c r="B163" s="132"/>
      <c r="C163" s="132"/>
      <c r="D163" s="132"/>
      <c r="E163" s="173"/>
      <c r="F163" s="131"/>
      <c r="G163" s="132"/>
      <c r="H163" s="132"/>
      <c r="I163" s="173"/>
      <c r="J163" s="55"/>
      <c r="K163" s="60"/>
      <c r="L163" s="61"/>
      <c r="M163" s="33">
        <f t="shared" ref="M163:M168" si="10">IF(AND(K163="si",J163&gt;="2018"),0.8,0)</f>
        <v>0</v>
      </c>
      <c r="N163" s="34">
        <f t="shared" ref="N163:N169" si="11">IF(AND(L163="si",J163&gt;="2018"),0.2,0)</f>
        <v>0</v>
      </c>
      <c r="O163" s="11"/>
    </row>
    <row r="164" spans="1:15" x14ac:dyDescent="0.25">
      <c r="A164" s="131"/>
      <c r="B164" s="132"/>
      <c r="C164" s="132"/>
      <c r="D164" s="132"/>
      <c r="E164" s="173"/>
      <c r="F164" s="131"/>
      <c r="G164" s="132"/>
      <c r="H164" s="132"/>
      <c r="I164" s="173"/>
      <c r="J164" s="55"/>
      <c r="K164" s="60"/>
      <c r="L164" s="61"/>
      <c r="M164" s="33">
        <f t="shared" si="10"/>
        <v>0</v>
      </c>
      <c r="N164" s="34">
        <f t="shared" si="11"/>
        <v>0</v>
      </c>
      <c r="O164" s="11"/>
    </row>
    <row r="165" spans="1:15" x14ac:dyDescent="0.25">
      <c r="A165" s="131"/>
      <c r="B165" s="132"/>
      <c r="C165" s="132"/>
      <c r="D165" s="132"/>
      <c r="E165" s="173"/>
      <c r="F165" s="131"/>
      <c r="G165" s="132"/>
      <c r="H165" s="132"/>
      <c r="I165" s="173"/>
      <c r="J165" s="55"/>
      <c r="K165" s="60"/>
      <c r="L165" s="61"/>
      <c r="M165" s="33">
        <f t="shared" si="10"/>
        <v>0</v>
      </c>
      <c r="N165" s="34">
        <f t="shared" si="11"/>
        <v>0</v>
      </c>
      <c r="O165" s="11"/>
    </row>
    <row r="166" spans="1:15" x14ac:dyDescent="0.25">
      <c r="A166" s="131"/>
      <c r="B166" s="132"/>
      <c r="C166" s="132"/>
      <c r="D166" s="132"/>
      <c r="E166" s="173"/>
      <c r="F166" s="131"/>
      <c r="G166" s="132"/>
      <c r="H166" s="132"/>
      <c r="I166" s="173"/>
      <c r="J166" s="55"/>
      <c r="K166" s="60"/>
      <c r="L166" s="61"/>
      <c r="M166" s="33">
        <f t="shared" si="10"/>
        <v>0</v>
      </c>
      <c r="N166" s="34">
        <f t="shared" si="11"/>
        <v>0</v>
      </c>
      <c r="O166" s="11"/>
    </row>
    <row r="167" spans="1:15" x14ac:dyDescent="0.25">
      <c r="A167" s="131"/>
      <c r="B167" s="132"/>
      <c r="C167" s="132"/>
      <c r="D167" s="132"/>
      <c r="E167" s="173"/>
      <c r="F167" s="131"/>
      <c r="G167" s="132"/>
      <c r="H167" s="132"/>
      <c r="I167" s="173"/>
      <c r="J167" s="55"/>
      <c r="K167" s="60"/>
      <c r="L167" s="61"/>
      <c r="M167" s="33">
        <f t="shared" si="10"/>
        <v>0</v>
      </c>
      <c r="N167" s="34">
        <f t="shared" si="11"/>
        <v>0</v>
      </c>
      <c r="O167" s="11"/>
    </row>
    <row r="168" spans="1:15" x14ac:dyDescent="0.25">
      <c r="A168" s="131"/>
      <c r="B168" s="132"/>
      <c r="C168" s="132"/>
      <c r="D168" s="132"/>
      <c r="E168" s="173"/>
      <c r="F168" s="131"/>
      <c r="G168" s="132"/>
      <c r="H168" s="132"/>
      <c r="I168" s="173"/>
      <c r="J168" s="55"/>
      <c r="K168" s="60"/>
      <c r="L168" s="61"/>
      <c r="M168" s="33">
        <f t="shared" si="10"/>
        <v>0</v>
      </c>
      <c r="N168" s="34">
        <f t="shared" si="11"/>
        <v>0</v>
      </c>
      <c r="O168" s="11"/>
    </row>
    <row r="169" spans="1:15" ht="15.75" thickBot="1" x14ac:dyDescent="0.3">
      <c r="A169" s="147"/>
      <c r="B169" s="148"/>
      <c r="C169" s="148"/>
      <c r="D169" s="148"/>
      <c r="E169" s="174"/>
      <c r="F169" s="147"/>
      <c r="G169" s="148"/>
      <c r="H169" s="148"/>
      <c r="I169" s="174"/>
      <c r="J169" s="56"/>
      <c r="K169" s="62"/>
      <c r="L169" s="63"/>
      <c r="M169" s="36">
        <f>IF(AND(K169="si",J169&gt;="2018"),0.8,0)</f>
        <v>0</v>
      </c>
      <c r="N169" s="35">
        <f t="shared" si="11"/>
        <v>0</v>
      </c>
      <c r="O169" s="11"/>
    </row>
    <row r="170" spans="1:15" ht="15.75" thickBot="1" x14ac:dyDescent="0.3">
      <c r="K170" s="124" t="s">
        <v>58</v>
      </c>
      <c r="L170" s="125"/>
      <c r="M170" s="161">
        <f>SUM(M161:N169)</f>
        <v>0</v>
      </c>
      <c r="N170" s="162"/>
      <c r="O170" s="12"/>
    </row>
    <row r="172" spans="1:15" ht="15.75" thickBot="1" x14ac:dyDescent="0.3">
      <c r="A172" s="250" t="s">
        <v>66</v>
      </c>
      <c r="B172" s="250"/>
      <c r="C172" s="250"/>
      <c r="D172" s="250"/>
      <c r="E172" s="250"/>
      <c r="F172" s="250"/>
      <c r="G172" s="250"/>
      <c r="H172" s="250"/>
      <c r="I172" s="250"/>
      <c r="J172" s="250"/>
      <c r="K172" s="250"/>
      <c r="L172" s="250"/>
      <c r="M172" s="250"/>
      <c r="N172" s="250"/>
      <c r="O172" s="250"/>
    </row>
    <row r="173" spans="1:15" ht="15.75" thickBo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184" t="s">
        <v>30</v>
      </c>
      <c r="L173" s="185"/>
      <c r="M173" s="186"/>
      <c r="N173" s="106">
        <f>SUM(M110,M125,M140,M155,M170)</f>
        <v>0</v>
      </c>
      <c r="O173" s="107"/>
    </row>
    <row r="174" spans="1:15" ht="15.75" thickBot="1" x14ac:dyDescent="0.3"/>
    <row r="175" spans="1:15" ht="15.75" thickBot="1" x14ac:dyDescent="0.3">
      <c r="A175" s="3"/>
      <c r="B175" s="3"/>
      <c r="C175" s="3"/>
      <c r="D175" s="3"/>
      <c r="E175" s="3"/>
      <c r="F175" s="3"/>
      <c r="G175" s="3"/>
      <c r="H175" s="3"/>
      <c r="I175" s="135" t="s">
        <v>31</v>
      </c>
      <c r="J175" s="136"/>
      <c r="K175" s="136"/>
      <c r="L175" s="136"/>
      <c r="M175" s="137"/>
      <c r="N175" s="111">
        <f>IF((N173&gt;=11),11,N173)</f>
        <v>0</v>
      </c>
      <c r="O175" s="112"/>
    </row>
    <row r="178" spans="1:15" ht="15.75" thickBot="1" x14ac:dyDescent="0.3"/>
    <row r="179" spans="1:15" ht="15.75" thickBot="1" x14ac:dyDescent="0.3">
      <c r="A179" s="103" t="s">
        <v>20</v>
      </c>
      <c r="B179" s="104"/>
      <c r="C179" s="104"/>
      <c r="D179" s="104"/>
      <c r="E179" s="104"/>
      <c r="F179" s="104"/>
      <c r="G179" s="104"/>
      <c r="H179" s="104"/>
      <c r="I179" s="104"/>
      <c r="J179" s="104"/>
      <c r="K179" s="104"/>
      <c r="L179" s="104"/>
      <c r="M179" s="104"/>
      <c r="N179" s="104"/>
      <c r="O179" s="105"/>
    </row>
    <row r="181" spans="1:15" ht="15" customHeight="1" x14ac:dyDescent="0.25">
      <c r="A181" s="119" t="s">
        <v>67</v>
      </c>
      <c r="B181" s="119"/>
      <c r="C181" s="119"/>
      <c r="D181" s="119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</row>
    <row r="182" spans="1:15" x14ac:dyDescent="0.25">
      <c r="A182" s="119"/>
      <c r="B182" s="119"/>
      <c r="C182" s="119"/>
      <c r="D182" s="119"/>
      <c r="E182" s="119"/>
      <c r="F182" s="119"/>
      <c r="G182" s="119"/>
      <c r="H182" s="119"/>
      <c r="I182" s="119"/>
      <c r="J182" s="119"/>
      <c r="K182" s="119"/>
      <c r="L182" s="119"/>
      <c r="M182" s="119"/>
      <c r="N182" s="119"/>
      <c r="O182" s="119"/>
    </row>
    <row r="183" spans="1:15" ht="15.75" thickBot="1" x14ac:dyDescent="0.3"/>
    <row r="184" spans="1:15" ht="15.75" thickBot="1" x14ac:dyDescent="0.3">
      <c r="E184" s="92" t="s">
        <v>21</v>
      </c>
      <c r="F184" s="191" t="s">
        <v>25</v>
      </c>
      <c r="G184" s="192"/>
      <c r="H184" s="192"/>
      <c r="I184" s="193"/>
      <c r="J184" s="187" t="s">
        <v>26</v>
      </c>
      <c r="K184" s="188"/>
      <c r="L184" s="188"/>
      <c r="M184" s="189"/>
      <c r="N184" s="93" t="s">
        <v>11</v>
      </c>
      <c r="O184" s="94" t="s">
        <v>10</v>
      </c>
    </row>
    <row r="185" spans="1:15" x14ac:dyDescent="0.25">
      <c r="A185" s="175" t="s">
        <v>22</v>
      </c>
      <c r="B185" s="176"/>
      <c r="C185" s="176"/>
      <c r="D185" s="177"/>
      <c r="E185" s="95">
        <v>2</v>
      </c>
      <c r="F185" s="129"/>
      <c r="G185" s="130"/>
      <c r="H185" s="130"/>
      <c r="I185" s="190"/>
      <c r="J185" s="129"/>
      <c r="K185" s="130"/>
      <c r="L185" s="130"/>
      <c r="M185" s="190"/>
      <c r="N185" s="49">
        <f>IF(ISTEXT(F185),2,0)</f>
        <v>0</v>
      </c>
      <c r="O185" s="29"/>
    </row>
    <row r="186" spans="1:15" x14ac:dyDescent="0.25">
      <c r="A186" s="178" t="s">
        <v>23</v>
      </c>
      <c r="B186" s="179"/>
      <c r="C186" s="179"/>
      <c r="D186" s="180"/>
      <c r="E186" s="39">
        <v>2</v>
      </c>
      <c r="F186" s="131"/>
      <c r="G186" s="132"/>
      <c r="H186" s="132"/>
      <c r="I186" s="173"/>
      <c r="J186" s="131"/>
      <c r="K186" s="132"/>
      <c r="L186" s="132"/>
      <c r="M186" s="173"/>
      <c r="N186" s="41">
        <f t="shared" ref="N186" si="12">IF(ISTEXT(F186),2,0)</f>
        <v>0</v>
      </c>
      <c r="O186" s="11"/>
    </row>
    <row r="187" spans="1:15" x14ac:dyDescent="0.25">
      <c r="A187" s="178" t="s">
        <v>49</v>
      </c>
      <c r="B187" s="179"/>
      <c r="C187" s="179"/>
      <c r="D187" s="180"/>
      <c r="E187" s="39">
        <v>1</v>
      </c>
      <c r="F187" s="131"/>
      <c r="G187" s="132"/>
      <c r="H187" s="132"/>
      <c r="I187" s="173"/>
      <c r="J187" s="131"/>
      <c r="K187" s="132"/>
      <c r="L187" s="132"/>
      <c r="M187" s="173"/>
      <c r="N187" s="41">
        <f>IF(ISTEXT(F187),1,0)</f>
        <v>0</v>
      </c>
      <c r="O187" s="11"/>
    </row>
    <row r="188" spans="1:15" ht="15.75" thickBot="1" x14ac:dyDescent="0.3">
      <c r="A188" s="181" t="s">
        <v>24</v>
      </c>
      <c r="B188" s="182"/>
      <c r="C188" s="182"/>
      <c r="D188" s="183"/>
      <c r="E188" s="40">
        <v>1</v>
      </c>
      <c r="F188" s="147"/>
      <c r="G188" s="148"/>
      <c r="H188" s="148"/>
      <c r="I188" s="174"/>
      <c r="J188" s="147"/>
      <c r="K188" s="148"/>
      <c r="L188" s="148"/>
      <c r="M188" s="174"/>
      <c r="N188" s="42">
        <f>IF(ISTEXT(F188),1,0)</f>
        <v>0</v>
      </c>
      <c r="O188" s="12"/>
    </row>
    <row r="189" spans="1:15" ht="15.75" thickBot="1" x14ac:dyDescent="0.3">
      <c r="L189" s="5"/>
      <c r="M189" s="5"/>
      <c r="N189" s="43"/>
    </row>
    <row r="190" spans="1:15" ht="15.75" thickBo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103" t="s">
        <v>32</v>
      </c>
      <c r="L190" s="104"/>
      <c r="M190" s="105"/>
      <c r="N190" s="149">
        <f>SUM(N185:N188)</f>
        <v>0</v>
      </c>
      <c r="O190" s="150"/>
    </row>
    <row r="191" spans="1:15" ht="15.75" thickBot="1" x14ac:dyDescent="0.3">
      <c r="N191" s="43"/>
    </row>
    <row r="192" spans="1:15" ht="15.75" thickBot="1" x14ac:dyDescent="0.3">
      <c r="A192" s="3"/>
      <c r="B192" s="3"/>
      <c r="C192" s="3"/>
      <c r="D192" s="3"/>
      <c r="E192" s="3"/>
      <c r="F192" s="3"/>
      <c r="G192" s="3"/>
      <c r="H192" s="3"/>
      <c r="I192" s="108" t="s">
        <v>33</v>
      </c>
      <c r="J192" s="109"/>
      <c r="K192" s="109"/>
      <c r="L192" s="109"/>
      <c r="M192" s="110"/>
      <c r="N192" s="151">
        <f>IF(N190&gt;=4,4,N190)</f>
        <v>0</v>
      </c>
      <c r="O192" s="152"/>
    </row>
    <row r="195" spans="1:15" ht="15.75" thickBot="1" x14ac:dyDescent="0.3"/>
    <row r="196" spans="1:15" ht="15.75" thickBot="1" x14ac:dyDescent="0.3">
      <c r="A196" s="103" t="s">
        <v>27</v>
      </c>
      <c r="B196" s="104"/>
      <c r="C196" s="104"/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5"/>
    </row>
    <row r="198" spans="1:15" x14ac:dyDescent="0.25">
      <c r="A198" s="209" t="s">
        <v>34</v>
      </c>
      <c r="B198" s="209"/>
      <c r="C198" s="209"/>
      <c r="D198" s="209"/>
      <c r="E198" s="209"/>
      <c r="F198" s="209"/>
      <c r="G198" s="209"/>
      <c r="H198" s="209"/>
      <c r="I198" s="209"/>
      <c r="J198" s="209"/>
      <c r="K198" s="209"/>
      <c r="L198" s="209"/>
      <c r="M198" s="209"/>
      <c r="N198" s="209"/>
    </row>
    <row r="199" spans="1:15" ht="15.75" thickBot="1" x14ac:dyDescent="0.3"/>
    <row r="200" spans="1:15" ht="15.75" thickBot="1" x14ac:dyDescent="0.3">
      <c r="G200" s="8" t="s">
        <v>21</v>
      </c>
      <c r="H200" s="197" t="s">
        <v>38</v>
      </c>
      <c r="I200" s="198"/>
      <c r="J200" s="198"/>
      <c r="K200" s="198"/>
      <c r="L200" s="198"/>
      <c r="M200" s="199"/>
      <c r="N200" s="86" t="s">
        <v>11</v>
      </c>
      <c r="O200" s="9" t="s">
        <v>10</v>
      </c>
    </row>
    <row r="201" spans="1:15" x14ac:dyDescent="0.25">
      <c r="A201" s="210" t="s">
        <v>37</v>
      </c>
      <c r="B201" s="211"/>
      <c r="C201" s="211"/>
      <c r="D201" s="211"/>
      <c r="E201" s="211"/>
      <c r="F201" s="212"/>
      <c r="G201" s="38">
        <v>2</v>
      </c>
      <c r="H201" s="200"/>
      <c r="I201" s="201"/>
      <c r="J201" s="201"/>
      <c r="K201" s="201"/>
      <c r="L201" s="201"/>
      <c r="M201" s="202"/>
      <c r="N201" s="49">
        <f>IF(ISTEXT(H201),2,0)</f>
        <v>0</v>
      </c>
      <c r="O201" s="46"/>
    </row>
    <row r="202" spans="1:15" x14ac:dyDescent="0.25">
      <c r="A202" s="213" t="s">
        <v>35</v>
      </c>
      <c r="B202" s="214"/>
      <c r="C202" s="214"/>
      <c r="D202" s="214"/>
      <c r="E202" s="214"/>
      <c r="F202" s="215"/>
      <c r="G202" s="44">
        <v>0.5</v>
      </c>
      <c r="H202" s="203"/>
      <c r="I202" s="204"/>
      <c r="J202" s="204"/>
      <c r="K202" s="204"/>
      <c r="L202" s="204"/>
      <c r="M202" s="205"/>
      <c r="N202" s="50">
        <f>IF(ISTEXT(H202),0.5,0)</f>
        <v>0</v>
      </c>
      <c r="O202" s="47"/>
    </row>
    <row r="203" spans="1:15" ht="15.75" thickBot="1" x14ac:dyDescent="0.3">
      <c r="A203" s="216" t="s">
        <v>36</v>
      </c>
      <c r="B203" s="217"/>
      <c r="C203" s="217"/>
      <c r="D203" s="217"/>
      <c r="E203" s="217"/>
      <c r="F203" s="218"/>
      <c r="G203" s="45">
        <v>0.5</v>
      </c>
      <c r="H203" s="206"/>
      <c r="I203" s="207"/>
      <c r="J203" s="207"/>
      <c r="K203" s="207"/>
      <c r="L203" s="207"/>
      <c r="M203" s="208"/>
      <c r="N203" s="51">
        <f>IF(ISTEXT(H203),0.5,0)</f>
        <v>0</v>
      </c>
      <c r="O203" s="48"/>
    </row>
    <row r="205" spans="1:15" ht="15.75" thickBot="1" x14ac:dyDescent="0.3"/>
    <row r="206" spans="1:15" ht="15.75" thickBo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103" t="s">
        <v>39</v>
      </c>
      <c r="K206" s="104"/>
      <c r="L206" s="104"/>
      <c r="M206" s="105"/>
      <c r="N206" s="149">
        <f>SUM(N201:N203)</f>
        <v>0</v>
      </c>
      <c r="O206" s="150"/>
    </row>
    <row r="207" spans="1:15" ht="15.75" thickBot="1" x14ac:dyDescent="0.3"/>
    <row r="208" spans="1:15" ht="15.75" thickBot="1" x14ac:dyDescent="0.3">
      <c r="A208" s="3"/>
      <c r="B208" s="3"/>
      <c r="C208" s="3"/>
      <c r="D208" s="3"/>
      <c r="E208" s="3"/>
      <c r="F208" s="3"/>
      <c r="G208" s="3"/>
      <c r="H208" s="108" t="s">
        <v>40</v>
      </c>
      <c r="I208" s="109"/>
      <c r="J208" s="109"/>
      <c r="K208" s="109"/>
      <c r="L208" s="109"/>
      <c r="M208" s="110"/>
      <c r="N208" s="151">
        <f>IF(N206&gt;=3,3,N206)</f>
        <v>0</v>
      </c>
      <c r="O208" s="152"/>
    </row>
    <row r="211" spans="1:20" ht="15.75" thickBot="1" x14ac:dyDescent="0.3"/>
    <row r="212" spans="1:20" ht="15.75" thickBot="1" x14ac:dyDescent="0.3">
      <c r="A212" s="103" t="s">
        <v>68</v>
      </c>
      <c r="B212" s="104"/>
      <c r="C212" s="104"/>
      <c r="D212" s="104"/>
      <c r="E212" s="104"/>
      <c r="F212" s="104"/>
      <c r="G212" s="104"/>
      <c r="H212" s="104"/>
      <c r="I212" s="104"/>
      <c r="J212" s="104"/>
      <c r="K212" s="104"/>
      <c r="L212" s="104"/>
      <c r="M212" s="104"/>
      <c r="N212" s="104"/>
      <c r="O212" s="105"/>
    </row>
    <row r="214" spans="1:20" x14ac:dyDescent="0.25">
      <c r="A214" s="119" t="s">
        <v>50</v>
      </c>
      <c r="B214" s="119"/>
      <c r="C214" s="119"/>
      <c r="D214" s="119"/>
      <c r="E214" s="119"/>
      <c r="F214" s="119"/>
      <c r="G214" s="119"/>
      <c r="H214" s="119"/>
      <c r="I214" s="119"/>
      <c r="J214" s="119"/>
      <c r="K214" s="119"/>
      <c r="L214" s="119"/>
      <c r="M214" s="119"/>
      <c r="N214" s="119"/>
    </row>
    <row r="215" spans="1:20" x14ac:dyDescent="0.25">
      <c r="A215" s="119"/>
      <c r="B215" s="119"/>
      <c r="C215" s="119"/>
      <c r="D215" s="119"/>
      <c r="E215" s="119"/>
      <c r="F215" s="119"/>
      <c r="G215" s="119"/>
      <c r="H215" s="119"/>
      <c r="I215" s="119"/>
      <c r="J215" s="119"/>
      <c r="K215" s="119"/>
      <c r="L215" s="119"/>
      <c r="M215" s="119"/>
      <c r="N215" s="119"/>
      <c r="T215" t="s">
        <v>47</v>
      </c>
    </row>
    <row r="216" spans="1:20" ht="15.75" thickBot="1" x14ac:dyDescent="0.3">
      <c r="T216" t="s">
        <v>48</v>
      </c>
    </row>
    <row r="217" spans="1:20" ht="15.75" thickBot="1" x14ac:dyDescent="0.3">
      <c r="D217" s="37" t="s">
        <v>21</v>
      </c>
      <c r="E217" s="68"/>
      <c r="F217" s="68"/>
      <c r="G217" s="68"/>
      <c r="H217" s="68"/>
      <c r="I217" s="68"/>
      <c r="J217" s="68"/>
      <c r="K217" s="68"/>
      <c r="L217" s="138" t="s">
        <v>46</v>
      </c>
      <c r="M217" s="139"/>
      <c r="N217" s="87" t="s">
        <v>11</v>
      </c>
      <c r="O217" s="88" t="s">
        <v>10</v>
      </c>
    </row>
    <row r="218" spans="1:20" ht="15.75" thickBot="1" x14ac:dyDescent="0.3">
      <c r="A218" s="252" t="s">
        <v>41</v>
      </c>
      <c r="B218" s="253"/>
      <c r="C218" s="254"/>
      <c r="D218" s="44">
        <v>1</v>
      </c>
      <c r="E218" s="194"/>
      <c r="F218" s="195"/>
      <c r="G218" s="195"/>
      <c r="H218" s="195"/>
      <c r="I218" s="195"/>
      <c r="J218" s="195"/>
      <c r="K218" s="196"/>
      <c r="L218" s="227" t="s">
        <v>48</v>
      </c>
      <c r="M218" s="228"/>
      <c r="N218" s="50">
        <f>IF(L218="SI",1,0)</f>
        <v>0</v>
      </c>
      <c r="O218" s="11"/>
    </row>
    <row r="219" spans="1:20" ht="15.75" thickBot="1" x14ac:dyDescent="0.3">
      <c r="A219" s="224" t="s">
        <v>42</v>
      </c>
      <c r="B219" s="225"/>
      <c r="C219" s="226"/>
      <c r="D219" s="45">
        <v>2</v>
      </c>
      <c r="E219" s="194"/>
      <c r="F219" s="195"/>
      <c r="G219" s="195"/>
      <c r="H219" s="195"/>
      <c r="I219" s="195"/>
      <c r="J219" s="195"/>
      <c r="K219" s="196"/>
      <c r="L219" s="229" t="s">
        <v>48</v>
      </c>
      <c r="M219" s="230"/>
      <c r="N219" s="51">
        <f>IF(L219="SI",2,0)</f>
        <v>0</v>
      </c>
      <c r="O219" s="12"/>
    </row>
    <row r="221" spans="1:20" ht="15.75" thickBot="1" x14ac:dyDescent="0.3">
      <c r="A221" s="102" t="s">
        <v>69</v>
      </c>
      <c r="B221" s="102"/>
      <c r="C221" s="102"/>
      <c r="D221" s="102"/>
      <c r="E221" s="102"/>
      <c r="F221" s="102"/>
      <c r="G221" s="102"/>
      <c r="H221" s="102"/>
      <c r="I221" s="102"/>
      <c r="J221" s="102"/>
    </row>
    <row r="222" spans="1:20" ht="15.75" thickBot="1" x14ac:dyDescent="0.3">
      <c r="A222" s="4"/>
      <c r="B222" s="4"/>
      <c r="C222" s="4"/>
      <c r="D222" s="4"/>
      <c r="E222" s="4"/>
      <c r="F222" s="4"/>
      <c r="G222" s="103" t="s">
        <v>43</v>
      </c>
      <c r="H222" s="104"/>
      <c r="I222" s="104"/>
      <c r="J222" s="104"/>
      <c r="K222" s="104"/>
      <c r="L222" s="104"/>
      <c r="M222" s="105"/>
      <c r="N222" s="149">
        <f>SUM(N218:N219)</f>
        <v>0</v>
      </c>
      <c r="O222" s="150"/>
    </row>
    <row r="223" spans="1:20" ht="15.75" thickBot="1" x14ac:dyDescent="0.3"/>
    <row r="224" spans="1:20" ht="15.75" thickBot="1" x14ac:dyDescent="0.3">
      <c r="A224" s="3"/>
      <c r="B224" s="3"/>
      <c r="C224" s="3"/>
      <c r="D224" s="3"/>
      <c r="E224" s="3"/>
      <c r="F224" s="108" t="s">
        <v>72</v>
      </c>
      <c r="G224" s="109"/>
      <c r="H224" s="109"/>
      <c r="I224" s="109"/>
      <c r="J224" s="109"/>
      <c r="K224" s="109"/>
      <c r="L224" s="109"/>
      <c r="M224" s="110"/>
      <c r="N224" s="151">
        <f>MAX(N218:N219)</f>
        <v>0</v>
      </c>
      <c r="O224" s="152"/>
    </row>
    <row r="227" spans="1:16" ht="15.75" thickBot="1" x14ac:dyDescent="0.3">
      <c r="N227" s="43"/>
    </row>
    <row r="228" spans="1:16" ht="15.75" thickBot="1" x14ac:dyDescent="0.3">
      <c r="A228" s="184" t="s">
        <v>78</v>
      </c>
      <c r="B228" s="185"/>
      <c r="C228" s="185"/>
      <c r="D228" s="185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186"/>
      <c r="P228" s="65"/>
    </row>
    <row r="229" spans="1:16" x14ac:dyDescent="0.25">
      <c r="P229" s="65"/>
    </row>
    <row r="230" spans="1:16" x14ac:dyDescent="0.25">
      <c r="A230" s="119" t="s">
        <v>79</v>
      </c>
      <c r="B230" s="119"/>
      <c r="C230" s="119"/>
      <c r="D230" s="119"/>
      <c r="E230" s="119"/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65"/>
    </row>
    <row r="231" spans="1:16" ht="49.5" customHeight="1" x14ac:dyDescent="0.25">
      <c r="A231" s="119"/>
      <c r="B231" s="119"/>
      <c r="C231" s="119"/>
      <c r="D231" s="119"/>
      <c r="E231" s="119"/>
      <c r="F231" s="119"/>
      <c r="G231" s="119"/>
      <c r="H231" s="119"/>
      <c r="I231" s="119"/>
      <c r="J231" s="119"/>
      <c r="K231" s="119"/>
      <c r="L231" s="119"/>
      <c r="M231" s="119"/>
      <c r="N231" s="119"/>
      <c r="O231" s="119"/>
      <c r="P231" s="65"/>
    </row>
    <row r="232" spans="1:16" ht="15.75" thickBot="1" x14ac:dyDescent="0.3">
      <c r="P232" s="65"/>
    </row>
    <row r="233" spans="1:16" ht="15.75" thickBot="1" x14ac:dyDescent="0.3">
      <c r="A233" s="96" t="s">
        <v>80</v>
      </c>
      <c r="B233" s="97"/>
      <c r="C233" s="97"/>
      <c r="D233" s="98"/>
      <c r="E233" s="96" t="s">
        <v>81</v>
      </c>
      <c r="F233" s="98"/>
      <c r="G233" s="96" t="s">
        <v>82</v>
      </c>
      <c r="H233" s="98"/>
      <c r="I233" s="96" t="s">
        <v>83</v>
      </c>
      <c r="J233" s="97"/>
      <c r="K233" s="98"/>
      <c r="L233" s="96" t="s">
        <v>84</v>
      </c>
      <c r="M233" s="255"/>
      <c r="N233" s="87" t="s">
        <v>11</v>
      </c>
      <c r="O233" s="88" t="s">
        <v>10</v>
      </c>
      <c r="P233" s="65"/>
    </row>
    <row r="234" spans="1:16" x14ac:dyDescent="0.25">
      <c r="A234" s="113"/>
      <c r="B234" s="114"/>
      <c r="C234" s="114"/>
      <c r="D234" s="114"/>
      <c r="E234" s="99"/>
      <c r="F234" s="99"/>
      <c r="G234" s="99"/>
      <c r="H234" s="99"/>
      <c r="I234" s="99"/>
      <c r="J234" s="99"/>
      <c r="K234" s="99"/>
      <c r="L234" s="99"/>
      <c r="M234" s="256"/>
      <c r="N234" s="259">
        <f>IF(ISTEXT(L234),0.5,0)</f>
        <v>0</v>
      </c>
      <c r="O234" s="29"/>
      <c r="P234" s="65"/>
    </row>
    <row r="235" spans="1:16" x14ac:dyDescent="0.25">
      <c r="A235" s="115"/>
      <c r="B235" s="116"/>
      <c r="C235" s="116"/>
      <c r="D235" s="116"/>
      <c r="E235" s="100"/>
      <c r="F235" s="100"/>
      <c r="G235" s="100"/>
      <c r="H235" s="100"/>
      <c r="I235" s="100"/>
      <c r="J235" s="100"/>
      <c r="K235" s="100"/>
      <c r="L235" s="100"/>
      <c r="M235" s="257"/>
      <c r="N235" s="260">
        <f t="shared" ref="N235:N236" si="13">IF(ISTEXT(L235),0.5,0)</f>
        <v>0</v>
      </c>
      <c r="O235" s="11"/>
      <c r="P235" s="65"/>
    </row>
    <row r="236" spans="1:16" ht="15.75" thickBot="1" x14ac:dyDescent="0.3">
      <c r="A236" s="117"/>
      <c r="B236" s="118"/>
      <c r="C236" s="118"/>
      <c r="D236" s="118"/>
      <c r="E236" s="101"/>
      <c r="F236" s="101"/>
      <c r="G236" s="101"/>
      <c r="H236" s="101"/>
      <c r="I236" s="101"/>
      <c r="J236" s="101"/>
      <c r="K236" s="101"/>
      <c r="L236" s="101"/>
      <c r="M236" s="258"/>
      <c r="N236" s="261">
        <f t="shared" si="13"/>
        <v>0</v>
      </c>
      <c r="O236" s="12"/>
      <c r="P236" s="65"/>
    </row>
    <row r="237" spans="1:16" x14ac:dyDescent="0.25">
      <c r="P237" s="65"/>
    </row>
    <row r="238" spans="1:16" ht="15.75" thickBot="1" x14ac:dyDescent="0.3">
      <c r="A238" s="102"/>
      <c r="B238" s="102"/>
      <c r="C238" s="102"/>
      <c r="D238" s="102"/>
      <c r="E238" s="102"/>
      <c r="F238" s="102"/>
      <c r="G238" s="102"/>
      <c r="H238" s="102"/>
      <c r="I238" s="102"/>
      <c r="J238" s="102"/>
      <c r="P238" s="65"/>
    </row>
    <row r="239" spans="1:16" ht="15.75" thickBot="1" x14ac:dyDescent="0.3">
      <c r="A239" s="4"/>
      <c r="B239" s="4"/>
      <c r="C239" s="4"/>
      <c r="D239" s="4"/>
      <c r="E239" s="4"/>
      <c r="F239" s="4"/>
      <c r="G239" s="103" t="s">
        <v>86</v>
      </c>
      <c r="H239" s="104"/>
      <c r="I239" s="104"/>
      <c r="J239" s="104"/>
      <c r="K239" s="104"/>
      <c r="L239" s="104"/>
      <c r="M239" s="105"/>
      <c r="N239" s="106">
        <f>SUM(N234:N236)</f>
        <v>0</v>
      </c>
      <c r="O239" s="107"/>
      <c r="P239" s="65"/>
    </row>
    <row r="240" spans="1:16" ht="15.75" thickBot="1" x14ac:dyDescent="0.3">
      <c r="P240" s="65"/>
    </row>
    <row r="241" spans="1:16" ht="15.75" thickBot="1" x14ac:dyDescent="0.3">
      <c r="A241" s="3"/>
      <c r="B241" s="3"/>
      <c r="C241" s="3"/>
      <c r="D241" s="3"/>
      <c r="E241" s="3"/>
      <c r="F241" s="108" t="s">
        <v>85</v>
      </c>
      <c r="G241" s="109"/>
      <c r="H241" s="109"/>
      <c r="I241" s="109"/>
      <c r="J241" s="109"/>
      <c r="K241" s="109"/>
      <c r="L241" s="109"/>
      <c r="M241" s="110"/>
      <c r="N241" s="111">
        <f>SUM(N234:N236)</f>
        <v>0</v>
      </c>
      <c r="O241" s="112"/>
      <c r="P241" s="65"/>
    </row>
    <row r="244" spans="1:16" ht="15.75" thickBot="1" x14ac:dyDescent="0.3">
      <c r="O244" s="43"/>
      <c r="P244" s="65"/>
    </row>
    <row r="245" spans="1:16" ht="15.75" thickBot="1" x14ac:dyDescent="0.3">
      <c r="A245" s="221"/>
      <c r="B245" s="221"/>
      <c r="C245" s="221"/>
      <c r="D245" s="221"/>
      <c r="E245" s="221"/>
      <c r="F245" s="221"/>
      <c r="G245" s="221"/>
      <c r="H245" s="221"/>
      <c r="I245" s="221"/>
      <c r="J245" s="221"/>
      <c r="K245" s="221"/>
      <c r="L245" s="221"/>
      <c r="M245" s="221"/>
      <c r="N245" s="221"/>
      <c r="O245" s="221"/>
      <c r="P245" s="91"/>
    </row>
    <row r="246" spans="1:16" ht="15.75" thickBot="1" x14ac:dyDescent="0.3">
      <c r="A246" s="222"/>
      <c r="B246" s="222"/>
      <c r="C246" s="222"/>
      <c r="D246" s="222"/>
      <c r="E246" s="222"/>
      <c r="F246" s="222"/>
      <c r="G246" s="222"/>
      <c r="H246" s="222"/>
      <c r="I246" s="222"/>
      <c r="J246" s="219" t="s">
        <v>19</v>
      </c>
      <c r="K246" s="220"/>
      <c r="L246" s="89">
        <f>SUM(N224,N208,N192,N175,N87,N241)</f>
        <v>0</v>
      </c>
      <c r="M246" s="90"/>
      <c r="N246" s="236"/>
      <c r="O246" s="223"/>
      <c r="P246" s="91"/>
    </row>
    <row r="247" spans="1:16" ht="15.75" thickBot="1" x14ac:dyDescent="0.3">
      <c r="A247" s="222"/>
      <c r="B247" s="222"/>
      <c r="C247" s="222"/>
      <c r="D247" s="222"/>
      <c r="E247" s="222"/>
      <c r="F247" s="222"/>
      <c r="G247" s="222"/>
      <c r="H247" s="222"/>
      <c r="I247" s="222"/>
      <c r="J247" s="233" t="s">
        <v>64</v>
      </c>
      <c r="K247" s="234"/>
      <c r="L247" s="234"/>
      <c r="M247" s="235"/>
      <c r="N247" s="231">
        <f>IF(L246&gt;=40,40,L246)</f>
        <v>0</v>
      </c>
      <c r="O247" s="232"/>
    </row>
    <row r="248" spans="1:16" ht="15.75" thickBot="1" x14ac:dyDescent="0.3">
      <c r="A248" s="223"/>
      <c r="B248" s="223"/>
      <c r="C248" s="223"/>
      <c r="D248" s="223"/>
      <c r="E248" s="223"/>
      <c r="F248" s="223"/>
      <c r="G248" s="223"/>
      <c r="H248" s="223"/>
      <c r="I248" s="223"/>
      <c r="J248" s="195"/>
      <c r="K248" s="195"/>
      <c r="L248" s="195"/>
      <c r="M248" s="195"/>
      <c r="N248" s="195"/>
      <c r="O248" s="196"/>
      <c r="P248" s="91"/>
    </row>
  </sheetData>
  <mergeCells count="297">
    <mergeCell ref="A172:O172"/>
    <mergeCell ref="A221:J221"/>
    <mergeCell ref="A93:O94"/>
    <mergeCell ref="A45:O46"/>
    <mergeCell ref="A64:O65"/>
    <mergeCell ref="N173:O173"/>
    <mergeCell ref="N175:O175"/>
    <mergeCell ref="A179:O179"/>
    <mergeCell ref="A181:O182"/>
    <mergeCell ref="N190:O190"/>
    <mergeCell ref="N192:O192"/>
    <mergeCell ref="A196:O196"/>
    <mergeCell ref="N206:O206"/>
    <mergeCell ref="O114:O115"/>
    <mergeCell ref="O129:O130"/>
    <mergeCell ref="O144:O145"/>
    <mergeCell ref="O159:O160"/>
    <mergeCell ref="A96:O96"/>
    <mergeCell ref="A112:O112"/>
    <mergeCell ref="A127:O127"/>
    <mergeCell ref="A142:O142"/>
    <mergeCell ref="A157:O157"/>
    <mergeCell ref="A67:J67"/>
    <mergeCell ref="A68:J68"/>
    <mergeCell ref="K61:M61"/>
    <mergeCell ref="A44:I44"/>
    <mergeCell ref="A69:J69"/>
    <mergeCell ref="A70:J70"/>
    <mergeCell ref="A71:J71"/>
    <mergeCell ref="A72:J72"/>
    <mergeCell ref="A73:J73"/>
    <mergeCell ref="A74:J74"/>
    <mergeCell ref="A75:J75"/>
    <mergeCell ref="L62:M62"/>
    <mergeCell ref="A48:J48"/>
    <mergeCell ref="A49:J49"/>
    <mergeCell ref="A50:J50"/>
    <mergeCell ref="A51:J51"/>
    <mergeCell ref="A52:J52"/>
    <mergeCell ref="A53:J53"/>
    <mergeCell ref="A54:J54"/>
    <mergeCell ref="A55:J55"/>
    <mergeCell ref="A56:J56"/>
    <mergeCell ref="A57:J57"/>
    <mergeCell ref="A58:J58"/>
    <mergeCell ref="A59:J59"/>
    <mergeCell ref="A60:J60"/>
    <mergeCell ref="A5:O5"/>
    <mergeCell ref="A8:O8"/>
    <mergeCell ref="A10:O10"/>
    <mergeCell ref="A12:B12"/>
    <mergeCell ref="M12:O12"/>
    <mergeCell ref="A14:B14"/>
    <mergeCell ref="A17:O17"/>
    <mergeCell ref="A21:O21"/>
    <mergeCell ref="A19:O19"/>
    <mergeCell ref="A7:B7"/>
    <mergeCell ref="C14:G14"/>
    <mergeCell ref="C12:I12"/>
    <mergeCell ref="F168:I168"/>
    <mergeCell ref="A169:E169"/>
    <mergeCell ref="F169:I169"/>
    <mergeCell ref="A161:E161"/>
    <mergeCell ref="F161:I161"/>
    <mergeCell ref="A162:E162"/>
    <mergeCell ref="F162:I162"/>
    <mergeCell ref="A163:E163"/>
    <mergeCell ref="F163:I163"/>
    <mergeCell ref="A164:E164"/>
    <mergeCell ref="F164:I164"/>
    <mergeCell ref="A165:E165"/>
    <mergeCell ref="F165:I165"/>
    <mergeCell ref="F135:I135"/>
    <mergeCell ref="A136:E136"/>
    <mergeCell ref="F136:I136"/>
    <mergeCell ref="A137:E137"/>
    <mergeCell ref="F137:I137"/>
    <mergeCell ref="A138:E138"/>
    <mergeCell ref="F138:I138"/>
    <mergeCell ref="A139:E139"/>
    <mergeCell ref="F139:I139"/>
    <mergeCell ref="A105:E105"/>
    <mergeCell ref="A106:E106"/>
    <mergeCell ref="A107:E107"/>
    <mergeCell ref="A108:E108"/>
    <mergeCell ref="A109:E109"/>
    <mergeCell ref="A115:E115"/>
    <mergeCell ref="A116:E116"/>
    <mergeCell ref="A117:E117"/>
    <mergeCell ref="A118:E118"/>
    <mergeCell ref="J246:K246"/>
    <mergeCell ref="A245:I248"/>
    <mergeCell ref="A218:C218"/>
    <mergeCell ref="F224:M224"/>
    <mergeCell ref="A219:C219"/>
    <mergeCell ref="L218:M218"/>
    <mergeCell ref="E218:K218"/>
    <mergeCell ref="L219:M219"/>
    <mergeCell ref="N222:O222"/>
    <mergeCell ref="N224:O224"/>
    <mergeCell ref="N247:O247"/>
    <mergeCell ref="J247:M247"/>
    <mergeCell ref="J245:O245"/>
    <mergeCell ref="N246:O246"/>
    <mergeCell ref="J248:O248"/>
    <mergeCell ref="A228:O228"/>
    <mergeCell ref="A230:O231"/>
    <mergeCell ref="L233:M233"/>
    <mergeCell ref="L234:M234"/>
    <mergeCell ref="L235:M235"/>
    <mergeCell ref="A214:N215"/>
    <mergeCell ref="E219:K219"/>
    <mergeCell ref="K190:M190"/>
    <mergeCell ref="H200:M200"/>
    <mergeCell ref="H201:M201"/>
    <mergeCell ref="H202:M202"/>
    <mergeCell ref="H203:M203"/>
    <mergeCell ref="A198:N198"/>
    <mergeCell ref="L217:M217"/>
    <mergeCell ref="A201:F201"/>
    <mergeCell ref="A202:F202"/>
    <mergeCell ref="A203:F203"/>
    <mergeCell ref="J206:M206"/>
    <mergeCell ref="N208:O208"/>
    <mergeCell ref="A212:O212"/>
    <mergeCell ref="A185:D185"/>
    <mergeCell ref="A186:D186"/>
    <mergeCell ref="A187:D187"/>
    <mergeCell ref="A188:D188"/>
    <mergeCell ref="K170:L170"/>
    <mergeCell ref="M170:N170"/>
    <mergeCell ref="K173:M173"/>
    <mergeCell ref="K155:L155"/>
    <mergeCell ref="M155:N155"/>
    <mergeCell ref="J184:M184"/>
    <mergeCell ref="J185:M185"/>
    <mergeCell ref="J186:M186"/>
    <mergeCell ref="J187:M187"/>
    <mergeCell ref="J188:M188"/>
    <mergeCell ref="F185:I185"/>
    <mergeCell ref="F184:I184"/>
    <mergeCell ref="F186:I186"/>
    <mergeCell ref="F187:I187"/>
    <mergeCell ref="F188:I188"/>
    <mergeCell ref="A166:E166"/>
    <mergeCell ref="F166:I166"/>
    <mergeCell ref="A167:E167"/>
    <mergeCell ref="F167:I167"/>
    <mergeCell ref="A168:E168"/>
    <mergeCell ref="A153:E153"/>
    <mergeCell ref="F153:I153"/>
    <mergeCell ref="A154:E154"/>
    <mergeCell ref="F154:I154"/>
    <mergeCell ref="A160:E160"/>
    <mergeCell ref="F160:I160"/>
    <mergeCell ref="A145:E145"/>
    <mergeCell ref="F145:I145"/>
    <mergeCell ref="A146:E146"/>
    <mergeCell ref="F146:I146"/>
    <mergeCell ref="A147:E147"/>
    <mergeCell ref="F147:I147"/>
    <mergeCell ref="A148:E148"/>
    <mergeCell ref="F148:I148"/>
    <mergeCell ref="A149:E149"/>
    <mergeCell ref="F149:I149"/>
    <mergeCell ref="A150:E150"/>
    <mergeCell ref="F150:I150"/>
    <mergeCell ref="A151:E151"/>
    <mergeCell ref="F151:I151"/>
    <mergeCell ref="A152:E152"/>
    <mergeCell ref="F152:I152"/>
    <mergeCell ref="M140:N140"/>
    <mergeCell ref="K144:L144"/>
    <mergeCell ref="M144:N144"/>
    <mergeCell ref="K140:L140"/>
    <mergeCell ref="M125:N125"/>
    <mergeCell ref="K125:L125"/>
    <mergeCell ref="A119:E119"/>
    <mergeCell ref="A120:E120"/>
    <mergeCell ref="A121:E121"/>
    <mergeCell ref="A122:E122"/>
    <mergeCell ref="A123:E123"/>
    <mergeCell ref="A124:E124"/>
    <mergeCell ref="F124:I124"/>
    <mergeCell ref="A130:E130"/>
    <mergeCell ref="F130:I130"/>
    <mergeCell ref="A131:E131"/>
    <mergeCell ref="F131:I131"/>
    <mergeCell ref="A132:E132"/>
    <mergeCell ref="F132:I132"/>
    <mergeCell ref="A133:E133"/>
    <mergeCell ref="F133:I133"/>
    <mergeCell ref="A134:E134"/>
    <mergeCell ref="F134:I134"/>
    <mergeCell ref="A135:E135"/>
    <mergeCell ref="F115:I115"/>
    <mergeCell ref="F116:I116"/>
    <mergeCell ref="F117:I117"/>
    <mergeCell ref="F118:I118"/>
    <mergeCell ref="F119:I119"/>
    <mergeCell ref="F120:I120"/>
    <mergeCell ref="F121:I121"/>
    <mergeCell ref="F122:I122"/>
    <mergeCell ref="F123:I123"/>
    <mergeCell ref="M109:N109"/>
    <mergeCell ref="M110:N110"/>
    <mergeCell ref="K110:L110"/>
    <mergeCell ref="M98:N99"/>
    <mergeCell ref="M104:N104"/>
    <mergeCell ref="M105:N105"/>
    <mergeCell ref="M106:N106"/>
    <mergeCell ref="M107:N107"/>
    <mergeCell ref="M108:N108"/>
    <mergeCell ref="F108:K108"/>
    <mergeCell ref="F109:K109"/>
    <mergeCell ref="F99:K99"/>
    <mergeCell ref="F100:K100"/>
    <mergeCell ref="F101:K101"/>
    <mergeCell ref="F102:K102"/>
    <mergeCell ref="F103:K103"/>
    <mergeCell ref="F104:K104"/>
    <mergeCell ref="F105:K105"/>
    <mergeCell ref="F106:K106"/>
    <mergeCell ref="F107:K107"/>
    <mergeCell ref="A83:O84"/>
    <mergeCell ref="K80:M80"/>
    <mergeCell ref="L81:M81"/>
    <mergeCell ref="A76:J76"/>
    <mergeCell ref="A77:J77"/>
    <mergeCell ref="A78:J78"/>
    <mergeCell ref="A79:J79"/>
    <mergeCell ref="N85:O85"/>
    <mergeCell ref="N87:O87"/>
    <mergeCell ref="K85:M85"/>
    <mergeCell ref="A91:O91"/>
    <mergeCell ref="O98:O99"/>
    <mergeCell ref="A99:E99"/>
    <mergeCell ref="G222:M222"/>
    <mergeCell ref="I87:M87"/>
    <mergeCell ref="I175:M175"/>
    <mergeCell ref="I192:M192"/>
    <mergeCell ref="H208:M208"/>
    <mergeCell ref="K159:L159"/>
    <mergeCell ref="M159:N159"/>
    <mergeCell ref="K114:L114"/>
    <mergeCell ref="M114:N114"/>
    <mergeCell ref="K129:L129"/>
    <mergeCell ref="M129:N129"/>
    <mergeCell ref="A88:N88"/>
    <mergeCell ref="A101:E101"/>
    <mergeCell ref="A102:E102"/>
    <mergeCell ref="A103:E103"/>
    <mergeCell ref="A104:E104"/>
    <mergeCell ref="M100:N100"/>
    <mergeCell ref="M101:N101"/>
    <mergeCell ref="M102:N102"/>
    <mergeCell ref="M103:N103"/>
    <mergeCell ref="A100:E100"/>
    <mergeCell ref="A23:O24"/>
    <mergeCell ref="A26:O27"/>
    <mergeCell ref="K42:M42"/>
    <mergeCell ref="L43:M43"/>
    <mergeCell ref="A29:J29"/>
    <mergeCell ref="A30:J30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I233:K233"/>
    <mergeCell ref="I234:K234"/>
    <mergeCell ref="I235:K235"/>
    <mergeCell ref="I236:K236"/>
    <mergeCell ref="L236:M236"/>
    <mergeCell ref="A238:J238"/>
    <mergeCell ref="G239:M239"/>
    <mergeCell ref="N239:O239"/>
    <mergeCell ref="F241:M241"/>
    <mergeCell ref="N241:O241"/>
    <mergeCell ref="A233:D233"/>
    <mergeCell ref="A234:D234"/>
    <mergeCell ref="A235:D235"/>
    <mergeCell ref="A236:D236"/>
    <mergeCell ref="E233:F233"/>
    <mergeCell ref="E234:F234"/>
    <mergeCell ref="E235:F235"/>
    <mergeCell ref="E236:F236"/>
    <mergeCell ref="G233:H233"/>
    <mergeCell ref="G234:H234"/>
    <mergeCell ref="G235:H235"/>
    <mergeCell ref="G236:H236"/>
  </mergeCells>
  <dataValidations count="3">
    <dataValidation type="list" allowBlank="1" showInputMessage="1" showErrorMessage="1" sqref="K116:L124 K161:L169 K131:L139 K146:L154">
      <formula1>$T$113:$T$115</formula1>
    </dataValidation>
    <dataValidation type="list" allowBlank="1" showInputMessage="1" showErrorMessage="1" sqref="L218:M219">
      <formula1>$T$215:$T$216</formula1>
    </dataValidation>
    <dataValidation type="list" allowBlank="1" showInputMessage="1" showErrorMessage="1" sqref="M234:M236">
      <formula1>$V$216:$V$217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Masco</dc:creator>
  <cp:lastModifiedBy>Practiques Rrhh i Aodl</cp:lastModifiedBy>
  <cp:lastPrinted>2025-05-30T12:52:40Z</cp:lastPrinted>
  <dcterms:created xsi:type="dcterms:W3CDTF">2025-05-26T15:10:40Z</dcterms:created>
  <dcterms:modified xsi:type="dcterms:W3CDTF">2025-06-06T13:04:27Z</dcterms:modified>
</cp:coreProperties>
</file>